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A84C67-EE9A-4322-AC85-76CCC787E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 s="1"/>
  <c r="I14" i="1"/>
  <c r="H14" i="1" s="1"/>
  <c r="I15" i="1"/>
  <c r="J15" i="1" s="1"/>
  <c r="I16" i="1"/>
  <c r="H16" i="1" s="1"/>
  <c r="J16" i="1"/>
  <c r="I17" i="1"/>
  <c r="H17" i="1" s="1"/>
  <c r="I18" i="1"/>
  <c r="H18" i="1" s="1"/>
  <c r="J18" i="1"/>
  <c r="I19" i="1"/>
  <c r="J19" i="1" s="1"/>
  <c r="I20" i="1"/>
  <c r="H20" i="1" s="1"/>
  <c r="J20" i="1"/>
  <c r="G21" i="1"/>
  <c r="F21" i="1"/>
  <c r="E21" i="1"/>
  <c r="I12" i="1"/>
  <c r="J12" i="1" s="1"/>
  <c r="I11" i="1"/>
  <c r="H11" i="1" s="1"/>
  <c r="I10" i="1"/>
  <c r="J17" i="1" l="1"/>
  <c r="J13" i="1"/>
  <c r="J14" i="1"/>
  <c r="H19" i="1"/>
  <c r="H15" i="1"/>
  <c r="H12" i="1"/>
  <c r="J11" i="1"/>
  <c r="J10" i="1"/>
  <c r="J21" i="1" s="1"/>
  <c r="H10" i="1"/>
</calcChain>
</file>

<file path=xl/sharedStrings.xml><?xml version="1.0" encoding="utf-8"?>
<sst xmlns="http://schemas.openxmlformats.org/spreadsheetml/2006/main" count="46" uniqueCount="36">
  <si>
    <t>№ п/п</t>
  </si>
  <si>
    <t>Ед. изм.</t>
  </si>
  <si>
    <t>Кол-во</t>
  </si>
  <si>
    <t>рубль</t>
  </si>
  <si>
    <t xml:space="preserve">Дата обоснования </t>
  </si>
  <si>
    <t xml:space="preserve">ИТОГО </t>
  </si>
  <si>
    <t>Для определения и обоснования начальной (максимальной) цены договора использовался метод сопоставимых рыночных цен (анализа рынка), путем выбора среднего размера цены из рассмотренных коммерческих предложений:</t>
  </si>
  <si>
    <t>Наименование   товара</t>
  </si>
  <si>
    <t>Коммерческое предложение  №1</t>
  </si>
  <si>
    <t>Коммерческое предложение  №2</t>
  </si>
  <si>
    <t>Коммерческое предложение  №3</t>
  </si>
  <si>
    <r>
      <t xml:space="preserve">Обоснование начальной (максимальной) цены договора  </t>
    </r>
    <r>
      <rPr>
        <b/>
        <i/>
        <sz val="11"/>
        <rFont val="Times New Roman"/>
        <family val="1"/>
        <charset val="204"/>
      </rPr>
      <t xml:space="preserve"> </t>
    </r>
  </si>
  <si>
    <t xml:space="preserve">Часть №4 </t>
  </si>
  <si>
    <t>шт.</t>
  </si>
  <si>
    <t xml:space="preserve">Средняя цена </t>
  </si>
  <si>
    <t xml:space="preserve">НМЦД </t>
  </si>
  <si>
    <t>Цены поставщиков (исполнителей, подрядчиков) за единицу ТРУ( рублей)</t>
  </si>
  <si>
    <t xml:space="preserve">Коэфф. Вариации % </t>
  </si>
  <si>
    <r>
      <t xml:space="preserve">Коэффициент вариации более 33%, из этого следует, что совокупность значений, используемых в расчете, при определении </t>
    </r>
    <r>
      <rPr>
        <sz val="12"/>
        <color rgb="FF000000"/>
        <rFont val="Times New Roman"/>
        <family val="1"/>
        <charset val="204"/>
      </rPr>
      <t>начальной (максимальной) цены договора</t>
    </r>
    <r>
      <rPr>
        <sz val="12"/>
        <color theme="1"/>
        <rFont val="Times New Roman"/>
        <family val="1"/>
        <charset val="204"/>
      </rPr>
      <t xml:space="preserve"> считается неоднородной.</t>
    </r>
  </si>
  <si>
    <t>Электромонтажные работы для осуществления технологического присоединения объектов ООО «Интеграция» по Республике Татарстан</t>
  </si>
  <si>
    <t>Исх. № 04-04/25и От «18» апреля 2025г.</t>
  </si>
  <si>
    <t>Исх. №44 от 21 апреля 2025г</t>
  </si>
  <si>
    <t xml:space="preserve">Монтаж ж/б опоры на основе стоек СВ-110-5 </t>
  </si>
  <si>
    <t>Монтаж ж/б опоры на основе стоек СВ-95-3</t>
  </si>
  <si>
    <t>Монтаж щита учета (комплект на 1-но фазное подключение)</t>
  </si>
  <si>
    <t>Монтаж щита учета (комплект на 3-х фазное подключение)</t>
  </si>
  <si>
    <t>Монтаж узла учета и его подключение</t>
  </si>
  <si>
    <t>Вынос прибора учета на опору</t>
  </si>
  <si>
    <t>Демонтаж деревянной/железобетонной опоры и ее утилизация</t>
  </si>
  <si>
    <t>Демонтаж провода оголенных проводов и СИП со старой опоры (цена за пог.м)</t>
  </si>
  <si>
    <t>Демонтаж щита учета со старой опоры</t>
  </si>
  <si>
    <t>Комплекс монтажа узла учета в РУ-0,4кВ ТП (монтаж прибора учета, монтаж трансформаторов тока, автоматического выключателя)</t>
  </si>
  <si>
    <t>Максимальная цена договора составляет: 23 039 448,12 ( двадцать три миллиона тридцать девять тысяч четыреста сорок восемь)  рублей 12  копеек.</t>
  </si>
  <si>
    <t>Исх. № 3 от 21.04.2025</t>
  </si>
  <si>
    <t>Монтаж провода типа СИП сечением от 16мм до 95мм (цена за пог.м)</t>
  </si>
  <si>
    <r>
      <t xml:space="preserve">Начальная (максимальная) цена товара, работы, услуги (группы товаров, работ, услуг) (сумма начальных (максимальных) цен за единицу товаров, работ, услуг) : </t>
    </r>
    <r>
      <rPr>
        <b/>
        <u/>
        <sz val="12"/>
        <color theme="1"/>
        <rFont val="Times New Roman"/>
        <family val="1"/>
        <charset val="204"/>
      </rPr>
      <t>328 526,67 ( триста двадцать восемь тысяч пятьсот двадцать шесть)  рублей 67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</si>
</sst>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4" fillId="0" borderId="0" xfId="0" applyFont="1" applyFill="1"/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1" fillId="0" borderId="0" xfId="0" applyFont="1" applyAlignment="1">
      <alignment horizontal="left" vertical="center" indent="5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9" fontId="0" fillId="0" borderId="0" xfId="0" applyNumberFormat="1"/>
    <xf numFmtId="2" fontId="0" fillId="0" borderId="0" xfId="0" applyNumberFormat="1"/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/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10" fillId="0" borderId="0" xfId="0" applyFont="1" applyFill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" fontId="0" fillId="0" borderId="0" xfId="0" applyNumberFormat="1"/>
    <xf numFmtId="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1" fontId="1" fillId="2" borderId="0" xfId="0" applyNumberFormat="1" applyFont="1" applyFill="1" applyAlignment="1">
      <alignment horizontal="center" wrapText="1"/>
    </xf>
    <xf numFmtId="1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/>
    <xf numFmtId="0" fontId="1" fillId="2" borderId="0" xfId="0" applyFont="1" applyFill="1"/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2" zoomScale="130" zoomScaleNormal="130" workbookViewId="0">
      <selection activeCell="B31" sqref="B31"/>
    </sheetView>
  </sheetViews>
  <sheetFormatPr defaultRowHeight="15" x14ac:dyDescent="0.25"/>
  <cols>
    <col min="1" max="1" width="4.42578125" style="1" customWidth="1"/>
    <col min="2" max="2" width="43.42578125" style="20" customWidth="1"/>
    <col min="3" max="3" width="8.42578125" style="1" customWidth="1"/>
    <col min="4" max="4" width="7.42578125" style="5" customWidth="1"/>
    <col min="5" max="5" width="13.85546875" style="1" customWidth="1"/>
    <col min="6" max="7" width="13.5703125" style="1" customWidth="1"/>
    <col min="8" max="8" width="13.28515625" style="1" customWidth="1"/>
    <col min="9" max="9" width="15.85546875" style="1" customWidth="1"/>
    <col min="10" max="10" width="12.85546875" style="29" customWidth="1"/>
    <col min="12" max="12" width="9.140625" customWidth="1"/>
  </cols>
  <sheetData>
    <row r="1" spans="1:10" ht="27.75" customHeight="1" x14ac:dyDescent="0.25">
      <c r="B1" s="41" t="s">
        <v>12</v>
      </c>
      <c r="C1" s="41"/>
      <c r="D1" s="41"/>
      <c r="E1" s="41"/>
      <c r="F1" s="41"/>
      <c r="G1" s="41"/>
      <c r="H1" s="41"/>
      <c r="I1" s="41"/>
    </row>
    <row r="2" spans="1:10" ht="26.25" customHeight="1" x14ac:dyDescent="0.25">
      <c r="B2" s="42" t="s">
        <v>11</v>
      </c>
      <c r="C2" s="42"/>
      <c r="D2" s="42"/>
      <c r="E2" s="42"/>
      <c r="F2" s="42"/>
      <c r="G2" s="42"/>
      <c r="H2" s="42"/>
      <c r="I2" s="42"/>
    </row>
    <row r="3" spans="1:10" ht="31.15" customHeight="1" x14ac:dyDescent="0.25">
      <c r="B3" s="42" t="s">
        <v>19</v>
      </c>
      <c r="C3" s="42"/>
      <c r="D3" s="42"/>
      <c r="E3" s="42"/>
      <c r="F3" s="42"/>
      <c r="G3" s="42"/>
      <c r="H3" s="42"/>
      <c r="I3" s="42"/>
    </row>
    <row r="4" spans="1:10" ht="48" customHeight="1" x14ac:dyDescent="0.25">
      <c r="B4" s="41" t="s">
        <v>6</v>
      </c>
      <c r="C4" s="41"/>
      <c r="D4" s="41"/>
      <c r="E4" s="41"/>
      <c r="F4" s="41"/>
      <c r="G4" s="41"/>
      <c r="H4" s="41"/>
      <c r="I4" s="41"/>
    </row>
    <row r="5" spans="1:10" ht="11.25" customHeight="1" x14ac:dyDescent="0.25">
      <c r="B5" s="15"/>
      <c r="C5" s="2"/>
      <c r="D5" s="41"/>
      <c r="E5" s="41"/>
      <c r="F5" s="41"/>
      <c r="G5" s="41"/>
      <c r="H5" s="41"/>
      <c r="I5" s="2"/>
    </row>
    <row r="6" spans="1:10" s="23" customFormat="1" ht="28.5" customHeight="1" x14ac:dyDescent="0.25">
      <c r="A6" s="45" t="s">
        <v>0</v>
      </c>
      <c r="B6" s="45" t="s">
        <v>7</v>
      </c>
      <c r="C6" s="45" t="s">
        <v>1</v>
      </c>
      <c r="D6" s="44" t="s">
        <v>2</v>
      </c>
      <c r="E6" s="43" t="s">
        <v>16</v>
      </c>
      <c r="F6" s="43"/>
      <c r="G6" s="43"/>
      <c r="H6" s="45" t="s">
        <v>17</v>
      </c>
      <c r="I6" s="52" t="s">
        <v>14</v>
      </c>
      <c r="J6" s="48" t="s">
        <v>15</v>
      </c>
    </row>
    <row r="7" spans="1:10" s="28" customFormat="1" ht="38.25" x14ac:dyDescent="0.2">
      <c r="A7" s="45"/>
      <c r="B7" s="45"/>
      <c r="C7" s="45"/>
      <c r="D7" s="44"/>
      <c r="E7" s="27" t="s">
        <v>8</v>
      </c>
      <c r="F7" s="27" t="s">
        <v>9</v>
      </c>
      <c r="G7" s="27" t="s">
        <v>10</v>
      </c>
      <c r="H7" s="45"/>
      <c r="I7" s="53"/>
      <c r="J7" s="49"/>
    </row>
    <row r="8" spans="1:10" s="28" customFormat="1" ht="24.75" customHeight="1" x14ac:dyDescent="0.2">
      <c r="A8" s="45"/>
      <c r="B8" s="45"/>
      <c r="C8" s="45"/>
      <c r="D8" s="44"/>
      <c r="E8" s="47" t="s">
        <v>33</v>
      </c>
      <c r="F8" s="47" t="s">
        <v>20</v>
      </c>
      <c r="G8" s="47" t="s">
        <v>21</v>
      </c>
      <c r="H8" s="45"/>
      <c r="I8" s="46" t="s">
        <v>3</v>
      </c>
      <c r="J8" s="49"/>
    </row>
    <row r="9" spans="1:10" s="28" customFormat="1" ht="12.75" customHeight="1" x14ac:dyDescent="0.2">
      <c r="A9" s="45"/>
      <c r="B9" s="45"/>
      <c r="C9" s="45"/>
      <c r="D9" s="44"/>
      <c r="E9" s="47"/>
      <c r="F9" s="47"/>
      <c r="G9" s="47"/>
      <c r="H9" s="45"/>
      <c r="I9" s="46"/>
      <c r="J9" s="50"/>
    </row>
    <row r="10" spans="1:10" s="23" customFormat="1" ht="54" customHeight="1" x14ac:dyDescent="0.25">
      <c r="A10" s="3">
        <v>1</v>
      </c>
      <c r="B10" s="33" t="s">
        <v>22</v>
      </c>
      <c r="C10" s="3" t="s">
        <v>13</v>
      </c>
      <c r="D10" s="24">
        <v>1</v>
      </c>
      <c r="E10" s="11">
        <v>61550</v>
      </c>
      <c r="F10" s="11">
        <v>59700</v>
      </c>
      <c r="G10" s="11">
        <v>63000</v>
      </c>
      <c r="H10" s="4">
        <f>((STDEV(E10:G10))/I10)*100</f>
        <v>2.6931376598379773</v>
      </c>
      <c r="I10" s="11">
        <f>ROUND((E10+F10+G10)/3,2)</f>
        <v>61416.67</v>
      </c>
      <c r="J10" s="11">
        <f>D10*I10</f>
        <v>61416.67</v>
      </c>
    </row>
    <row r="11" spans="1:10" s="23" customFormat="1" ht="54" customHeight="1" x14ac:dyDescent="0.25">
      <c r="A11" s="25">
        <v>2</v>
      </c>
      <c r="B11" s="33" t="s">
        <v>23</v>
      </c>
      <c r="C11" s="3" t="s">
        <v>13</v>
      </c>
      <c r="D11" s="24">
        <v>1</v>
      </c>
      <c r="E11" s="11">
        <v>81320</v>
      </c>
      <c r="F11" s="11">
        <v>81700</v>
      </c>
      <c r="G11" s="11">
        <v>84500</v>
      </c>
      <c r="H11" s="4">
        <f>((STDEV(E11:G11))/I11)*100</f>
        <v>2.1049229778026137</v>
      </c>
      <c r="I11" s="11">
        <f>ROUND((E11+F11+G11)/3,2)</f>
        <v>82506.67</v>
      </c>
      <c r="J11" s="11">
        <f>I11*D11</f>
        <v>82506.67</v>
      </c>
    </row>
    <row r="12" spans="1:10" s="23" customFormat="1" ht="54" customHeight="1" x14ac:dyDescent="0.25">
      <c r="A12" s="3">
        <v>3</v>
      </c>
      <c r="B12" s="33" t="s">
        <v>34</v>
      </c>
      <c r="C12" s="3" t="s">
        <v>13</v>
      </c>
      <c r="D12" s="24">
        <v>1</v>
      </c>
      <c r="E12" s="11">
        <v>730</v>
      </c>
      <c r="F12" s="11">
        <v>720</v>
      </c>
      <c r="G12" s="11">
        <v>750</v>
      </c>
      <c r="H12" s="4">
        <f>((STDEV(E12:G12))/I12)*100</f>
        <v>2.0829984204272929</v>
      </c>
      <c r="I12" s="11">
        <f>ROUND((E12+F12+G12)/3,2)</f>
        <v>733.33</v>
      </c>
      <c r="J12" s="11">
        <f>I12*D12</f>
        <v>733.33</v>
      </c>
    </row>
    <row r="13" spans="1:10" s="23" customFormat="1" ht="54" customHeight="1" x14ac:dyDescent="0.25">
      <c r="A13" s="25">
        <v>4</v>
      </c>
      <c r="B13" s="33" t="s">
        <v>24</v>
      </c>
      <c r="C13" s="3" t="s">
        <v>13</v>
      </c>
      <c r="D13" s="24">
        <v>1</v>
      </c>
      <c r="E13" s="11">
        <v>32320</v>
      </c>
      <c r="F13" s="11">
        <v>29050</v>
      </c>
      <c r="G13" s="11">
        <v>35700</v>
      </c>
      <c r="H13" s="4">
        <f t="shared" ref="H13:H19" si="0">((STDEV(E13:G13))/I13)*100</f>
        <v>10.276556968363833</v>
      </c>
      <c r="I13" s="11">
        <f t="shared" ref="I13:I20" si="1">ROUND((E13+F13+G13)/3,2)</f>
        <v>32356.67</v>
      </c>
      <c r="J13" s="11">
        <f t="shared" ref="J13:J20" si="2">I13*D13</f>
        <v>32356.67</v>
      </c>
    </row>
    <row r="14" spans="1:10" s="23" customFormat="1" ht="54" customHeight="1" x14ac:dyDescent="0.25">
      <c r="A14" s="3">
        <v>5</v>
      </c>
      <c r="B14" s="33" t="s">
        <v>25</v>
      </c>
      <c r="C14" s="3" t="s">
        <v>13</v>
      </c>
      <c r="D14" s="24">
        <v>1</v>
      </c>
      <c r="E14" s="11">
        <v>35150</v>
      </c>
      <c r="F14" s="11">
        <v>36850</v>
      </c>
      <c r="G14" s="11">
        <v>38700</v>
      </c>
      <c r="H14" s="4">
        <f t="shared" si="0"/>
        <v>4.8117292424294593</v>
      </c>
      <c r="I14" s="11">
        <f t="shared" si="1"/>
        <v>36900</v>
      </c>
      <c r="J14" s="11">
        <f t="shared" si="2"/>
        <v>36900</v>
      </c>
    </row>
    <row r="15" spans="1:10" s="23" customFormat="1" ht="54" customHeight="1" x14ac:dyDescent="0.25">
      <c r="A15" s="25">
        <v>6</v>
      </c>
      <c r="B15" s="33" t="s">
        <v>26</v>
      </c>
      <c r="C15" s="3" t="s">
        <v>13</v>
      </c>
      <c r="D15" s="24">
        <v>1</v>
      </c>
      <c r="E15" s="11">
        <v>27100</v>
      </c>
      <c r="F15" s="11">
        <v>27300</v>
      </c>
      <c r="G15" s="11">
        <v>28500</v>
      </c>
      <c r="H15" s="4">
        <f t="shared" si="0"/>
        <v>2.7401249847196714</v>
      </c>
      <c r="I15" s="11">
        <f t="shared" si="1"/>
        <v>27633.33</v>
      </c>
      <c r="J15" s="11">
        <f t="shared" si="2"/>
        <v>27633.33</v>
      </c>
    </row>
    <row r="16" spans="1:10" s="23" customFormat="1" ht="54" customHeight="1" x14ac:dyDescent="0.25">
      <c r="A16" s="3">
        <v>7</v>
      </c>
      <c r="B16" s="33" t="s">
        <v>27</v>
      </c>
      <c r="C16" s="3" t="s">
        <v>13</v>
      </c>
      <c r="D16" s="24">
        <v>1</v>
      </c>
      <c r="E16" s="11">
        <v>5900</v>
      </c>
      <c r="F16" s="11">
        <v>5500</v>
      </c>
      <c r="G16" s="11">
        <v>6200</v>
      </c>
      <c r="H16" s="4">
        <f t="shared" si="0"/>
        <v>5.9861635038007028</v>
      </c>
      <c r="I16" s="11">
        <f t="shared" si="1"/>
        <v>5866.67</v>
      </c>
      <c r="J16" s="11">
        <f t="shared" si="2"/>
        <v>5866.67</v>
      </c>
    </row>
    <row r="17" spans="1:12" s="23" customFormat="1" ht="54" customHeight="1" x14ac:dyDescent="0.25">
      <c r="A17" s="25">
        <v>8</v>
      </c>
      <c r="B17" s="33" t="s">
        <v>28</v>
      </c>
      <c r="C17" s="3" t="s">
        <v>13</v>
      </c>
      <c r="D17" s="24">
        <v>1</v>
      </c>
      <c r="E17" s="11">
        <v>26850</v>
      </c>
      <c r="F17" s="11">
        <v>26500</v>
      </c>
      <c r="G17" s="11">
        <v>27100</v>
      </c>
      <c r="H17" s="4">
        <f t="shared" si="0"/>
        <v>1.1238743985255644</v>
      </c>
      <c r="I17" s="11">
        <f t="shared" si="1"/>
        <v>26816.67</v>
      </c>
      <c r="J17" s="11">
        <f t="shared" si="2"/>
        <v>26816.67</v>
      </c>
    </row>
    <row r="18" spans="1:12" s="23" customFormat="1" ht="54" customHeight="1" x14ac:dyDescent="0.25">
      <c r="A18" s="3">
        <v>9</v>
      </c>
      <c r="B18" s="33" t="s">
        <v>29</v>
      </c>
      <c r="C18" s="3" t="s">
        <v>13</v>
      </c>
      <c r="D18" s="24">
        <v>1</v>
      </c>
      <c r="E18" s="11">
        <v>660</v>
      </c>
      <c r="F18" s="11">
        <v>650</v>
      </c>
      <c r="G18" s="11">
        <v>680</v>
      </c>
      <c r="H18" s="4">
        <f t="shared" si="0"/>
        <v>2.302813428688506</v>
      </c>
      <c r="I18" s="11">
        <f t="shared" si="1"/>
        <v>663.33</v>
      </c>
      <c r="J18" s="11">
        <f t="shared" si="2"/>
        <v>663.33</v>
      </c>
    </row>
    <row r="19" spans="1:12" s="23" customFormat="1" ht="54" customHeight="1" x14ac:dyDescent="0.25">
      <c r="A19" s="25">
        <v>10</v>
      </c>
      <c r="B19" s="33" t="s">
        <v>30</v>
      </c>
      <c r="C19" s="3" t="s">
        <v>13</v>
      </c>
      <c r="D19" s="24">
        <v>1</v>
      </c>
      <c r="E19" s="11">
        <v>3980</v>
      </c>
      <c r="F19" s="11">
        <v>3720</v>
      </c>
      <c r="G19" s="11">
        <v>4150</v>
      </c>
      <c r="H19" s="4">
        <f t="shared" si="0"/>
        <v>5.4826348930905606</v>
      </c>
      <c r="I19" s="11">
        <f t="shared" si="1"/>
        <v>3950</v>
      </c>
      <c r="J19" s="11">
        <f t="shared" si="2"/>
        <v>3950</v>
      </c>
    </row>
    <row r="20" spans="1:12" s="23" customFormat="1" ht="54" customHeight="1" x14ac:dyDescent="0.25">
      <c r="A20" s="3">
        <v>11</v>
      </c>
      <c r="B20" s="33" t="s">
        <v>31</v>
      </c>
      <c r="C20" s="3" t="s">
        <v>13</v>
      </c>
      <c r="D20" s="24">
        <v>1</v>
      </c>
      <c r="E20" s="11">
        <v>49900</v>
      </c>
      <c r="F20" s="11">
        <v>47800</v>
      </c>
      <c r="G20" s="11">
        <v>51350</v>
      </c>
      <c r="H20" s="4">
        <f>((STDEV(E20:G20))/I20)*100</f>
        <v>3.5925335239754732</v>
      </c>
      <c r="I20" s="11">
        <f t="shared" si="1"/>
        <v>49683.33</v>
      </c>
      <c r="J20" s="11">
        <f t="shared" si="2"/>
        <v>49683.33</v>
      </c>
    </row>
    <row r="21" spans="1:12" s="23" customFormat="1" ht="21.75" customHeight="1" x14ac:dyDescent="0.25">
      <c r="A21" s="25"/>
      <c r="B21" s="26" t="s">
        <v>5</v>
      </c>
      <c r="C21" s="7"/>
      <c r="D21" s="8"/>
      <c r="E21" s="7">
        <f>SUM(E10:E20)</f>
        <v>325460</v>
      </c>
      <c r="F21" s="7">
        <f>SUM(F10:F20)</f>
        <v>319490</v>
      </c>
      <c r="G21" s="7">
        <f>SUM(G10:G20)</f>
        <v>340630</v>
      </c>
      <c r="H21" s="7"/>
      <c r="I21" s="11"/>
      <c r="J21" s="11">
        <f>SUM(J10:J20)</f>
        <v>328526.67000000004</v>
      </c>
      <c r="L21" s="31"/>
    </row>
    <row r="22" spans="1:12" ht="11.25" customHeight="1" x14ac:dyDescent="0.25">
      <c r="B22" s="16"/>
      <c r="C22" s="9"/>
      <c r="D22" s="9"/>
      <c r="E22" s="9"/>
      <c r="F22" s="9"/>
      <c r="G22" s="9"/>
      <c r="H22" s="9"/>
      <c r="I22" s="9"/>
      <c r="J22" s="30"/>
      <c r="L22" s="32"/>
    </row>
    <row r="23" spans="1:12" ht="40.5" customHeight="1" x14ac:dyDescent="0.25">
      <c r="B23" s="54" t="s">
        <v>18</v>
      </c>
      <c r="C23" s="54"/>
      <c r="D23" s="54"/>
      <c r="E23" s="54"/>
      <c r="F23" s="54"/>
      <c r="G23" s="54"/>
      <c r="H23" s="54"/>
      <c r="I23" s="54"/>
      <c r="J23" s="54"/>
    </row>
    <row r="24" spans="1:12" ht="26.25" customHeight="1" x14ac:dyDescent="0.25">
      <c r="B24" s="34" t="s">
        <v>32</v>
      </c>
      <c r="C24" s="34"/>
      <c r="D24" s="35"/>
      <c r="E24" s="36"/>
      <c r="F24" s="37"/>
      <c r="G24" s="38"/>
      <c r="H24" s="37"/>
      <c r="I24" s="39"/>
      <c r="J24" s="40"/>
      <c r="K24" s="39"/>
      <c r="L24" s="40"/>
    </row>
    <row r="25" spans="1:12" ht="26.25" customHeight="1" x14ac:dyDescent="0.25">
      <c r="B25" s="34"/>
      <c r="C25" s="34"/>
      <c r="D25" s="35"/>
      <c r="E25" s="36"/>
      <c r="F25" s="37"/>
      <c r="G25" s="38"/>
      <c r="H25" s="37"/>
      <c r="I25" s="39"/>
      <c r="J25" s="40"/>
      <c r="K25" s="39"/>
      <c r="L25" s="40"/>
    </row>
    <row r="26" spans="1:12" s="22" customFormat="1" ht="33.75" customHeight="1" x14ac:dyDescent="0.25">
      <c r="A26" s="21"/>
      <c r="B26" s="56" t="s">
        <v>35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26.25" customHeight="1" x14ac:dyDescent="0.25">
      <c r="B27" s="17" t="s">
        <v>4</v>
      </c>
      <c r="C27" s="51">
        <v>45769</v>
      </c>
      <c r="D27" s="51"/>
      <c r="E27" s="6"/>
      <c r="F27" s="6"/>
      <c r="G27" s="6"/>
      <c r="H27" s="6"/>
      <c r="I27" s="6"/>
    </row>
    <row r="29" spans="1:12" ht="15.75" x14ac:dyDescent="0.25">
      <c r="B29" s="18"/>
      <c r="C29" s="10"/>
    </row>
    <row r="30" spans="1:12" x14ac:dyDescent="0.25">
      <c r="B30" s="19"/>
      <c r="C30"/>
    </row>
  </sheetData>
  <mergeCells count="20">
    <mergeCell ref="J6:J9"/>
    <mergeCell ref="C27:D27"/>
    <mergeCell ref="A6:A9"/>
    <mergeCell ref="H6:H9"/>
    <mergeCell ref="I6:I7"/>
    <mergeCell ref="B23:J23"/>
    <mergeCell ref="B26:L26"/>
    <mergeCell ref="B1:I1"/>
    <mergeCell ref="B4:I4"/>
    <mergeCell ref="B2:I2"/>
    <mergeCell ref="D5:H5"/>
    <mergeCell ref="E6:G6"/>
    <mergeCell ref="D6:D9"/>
    <mergeCell ref="C6:C9"/>
    <mergeCell ref="B6:B9"/>
    <mergeCell ref="I8:I9"/>
    <mergeCell ref="E8:E9"/>
    <mergeCell ref="F8:F9"/>
    <mergeCell ref="G8:G9"/>
    <mergeCell ref="B3:I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15:O16"/>
  <sheetViews>
    <sheetView workbookViewId="0">
      <selection activeCell="M14" sqref="M14:P17"/>
    </sheetView>
  </sheetViews>
  <sheetFormatPr defaultRowHeight="15" x14ac:dyDescent="0.25"/>
  <cols>
    <col min="13" max="13" width="9.5703125" bestFit="1" customWidth="1"/>
  </cols>
  <sheetData>
    <row r="15" spans="13:15" x14ac:dyDescent="0.25">
      <c r="M15" s="12"/>
      <c r="O15" s="13"/>
    </row>
    <row r="16" spans="13:15" x14ac:dyDescent="0.25">
      <c r="M16" s="14"/>
      <c r="O1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2025-04-29T06:42:08Z</dcterms:modified>
</cp:coreProperties>
</file>