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60) ЭА_црз  (НМЦК 3 011 256,37) (дог 16т от )  полиграфия 8 кл 14кален.др\"/>
    </mc:Choice>
  </mc:AlternateContent>
  <xr:revisionPtr revIDLastSave="0" documentId="13_ncr:1_{F8C43A68-65EB-4831-AB45-E9316D7EE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1" i="1" l="1"/>
  <c r="U11" i="1" s="1"/>
  <c r="V11" i="1" s="1"/>
  <c r="T12" i="1"/>
  <c r="U12" i="1" s="1"/>
  <c r="V12" i="1" s="1"/>
  <c r="T13" i="1"/>
  <c r="U13" i="1" s="1"/>
  <c r="V13" i="1" s="1"/>
  <c r="T14" i="1"/>
  <c r="U14" i="1" s="1"/>
  <c r="V14" i="1" s="1"/>
  <c r="T15" i="1"/>
  <c r="U15" i="1" s="1"/>
  <c r="V15" i="1" s="1"/>
  <c r="T10" i="1"/>
  <c r="W10" i="1" s="1"/>
  <c r="W13" i="1" l="1"/>
  <c r="W12" i="1"/>
  <c r="W11" i="1"/>
  <c r="W15" i="1"/>
  <c r="W14" i="1"/>
  <c r="U10" i="1"/>
  <c r="V10" i="1" s="1"/>
  <c r="W16" i="1" l="1"/>
  <c r="E6" i="1" s="1"/>
</calcChain>
</file>

<file path=xl/sharedStrings.xml><?xml version="1.0" encoding="utf-8"?>
<sst xmlns="http://schemas.openxmlformats.org/spreadsheetml/2006/main" count="90" uniqueCount="53">
  <si>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</si>
  <si>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</si>
  <si>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</si>
  <si>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</si>
  <si>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</si>
  <si>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</si>
  <si>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</si>
  <si>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</si>
  <si>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</si>
  <si>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</si>
  <si>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</si>
  <si>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</si>
  <si>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</si>
  <si>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</si>
  <si>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</si>
  <si>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</si>
  <si>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</si>
  <si>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</si>
  <si>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</si>
  <si>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</si>
  <si>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</si>
  <si>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</si>
  <si>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</si>
  <si>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</si>
  <si>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Формат</t>
  </si>
  <si>
    <t>Переплет (пленка, уф-лак, тиснение)</t>
  </si>
  <si>
    <t>шитье нитками</t>
  </si>
  <si>
    <t>4+4</t>
  </si>
  <si>
    <t>4+0</t>
  </si>
  <si>
    <t>Срок выполнения работ - 14 календарных дней  со дня подписания контракта</t>
  </si>
  <si>
    <t>ШакуроваМ. М, Гиниятуллина Л.М., Хисамов О.Р.</t>
  </si>
  <si>
    <t>Родной язык (тат.язык)8 кл. 1 часть</t>
  </si>
  <si>
    <t>тат.</t>
  </si>
  <si>
    <t>84*108  1/16 (205*260 мм в готовом виде)</t>
  </si>
  <si>
    <t>Мягкая обложка с матовой припрессовкой пленкой (КШС)</t>
  </si>
  <si>
    <t>офсетная 80 гр/м2</t>
  </si>
  <si>
    <t>офсетная 235 гр/м2</t>
  </si>
  <si>
    <t>Родной язык (тат.язык)8 кл. 2 часть</t>
  </si>
  <si>
    <t>Абдуллина Д.М., Мухарлямова Г.Н</t>
  </si>
  <si>
    <t>Родная (татарская) литература 8 кл. 1 часть</t>
  </si>
  <si>
    <t>70*90 1/16 (170*215 мм в готовом виде)</t>
  </si>
  <si>
    <t>Родная (татарская) литература 8 кл. 2 часть</t>
  </si>
  <si>
    <t>Фатхуллова К.С</t>
  </si>
  <si>
    <t>Татарский язык 8 кл.</t>
  </si>
  <si>
    <t>70*90 1/16 (168*215 мм в готовом виде)</t>
  </si>
  <si>
    <t>Мягкая обложка с глянцевой припрессовкой пленкой (КШС)</t>
  </si>
  <si>
    <t>Ганиева Ф.А. и др</t>
  </si>
  <si>
    <t>Родная (татарская) литература. Әдәбият. 8 кл.</t>
  </si>
  <si>
    <t>70*90 1/16 ( 168*215 мм в готовом виде)</t>
  </si>
  <si>
    <t>4+1</t>
  </si>
  <si>
    <t xml:space="preserve"> Тираж</t>
  </si>
  <si>
    <t>Красочность (обложка)</t>
  </si>
  <si>
    <t>Дата подготовки обоснования НМЦК: 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</si>
</sst>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5"/>
  <sheetViews>
    <sheetView showGridLines="0" tabSelected="1" topLeftCell="A17" zoomScale="70" zoomScaleNormal="70" workbookViewId="0">
      <selection activeCell="I11" sqref="I11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4.28515625" style="1" customWidth="1"/>
    <col min="15" max="15" width="4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23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23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23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23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23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23" ht="21" customHeight="1">
      <c r="A6" s="4" t="s">
        <v>14</v>
      </c>
      <c r="B6" s="27"/>
      <c r="C6" s="27"/>
      <c r="D6" s="6"/>
      <c r="E6" s="56">
        <f>W16</f>
        <v>3011256.37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23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23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23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50</v>
      </c>
      <c r="G9" s="39" t="s">
        <v>24</v>
      </c>
      <c r="H9" s="39" t="s">
        <v>5</v>
      </c>
      <c r="I9" s="39" t="s">
        <v>25</v>
      </c>
      <c r="J9" s="39" t="s">
        <v>6</v>
      </c>
      <c r="K9" s="39" t="s">
        <v>7</v>
      </c>
      <c r="L9" s="39" t="s">
        <v>51</v>
      </c>
      <c r="M9" s="39" t="s">
        <v>8</v>
      </c>
      <c r="N9" s="39"/>
      <c r="O9" s="39"/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23" ht="60" customHeight="1">
      <c r="A10" s="44">
        <v>1</v>
      </c>
      <c r="B10" s="46" t="s">
        <v>30</v>
      </c>
      <c r="C10" s="46" t="s">
        <v>31</v>
      </c>
      <c r="D10" s="46" t="s">
        <v>32</v>
      </c>
      <c r="E10" s="46">
        <v>144</v>
      </c>
      <c r="F10" s="46">
        <v>6130</v>
      </c>
      <c r="G10" s="46" t="s">
        <v>33</v>
      </c>
      <c r="H10" s="46" t="s">
        <v>26</v>
      </c>
      <c r="I10" s="46" t="s">
        <v>34</v>
      </c>
      <c r="J10" s="46" t="s">
        <v>27</v>
      </c>
      <c r="K10" s="46" t="s">
        <v>35</v>
      </c>
      <c r="L10" s="46" t="s">
        <v>28</v>
      </c>
      <c r="M10" s="46" t="s">
        <v>36</v>
      </c>
      <c r="N10" s="46"/>
      <c r="O10" s="46"/>
      <c r="P10" s="46"/>
      <c r="Q10" s="45">
        <v>130</v>
      </c>
      <c r="R10" s="45">
        <v>138</v>
      </c>
      <c r="S10" s="45">
        <v>122</v>
      </c>
      <c r="T10" s="45">
        <f t="shared" ref="T10" si="0">ROUND(AVERAGE(Q10:S10),2)</f>
        <v>130</v>
      </c>
      <c r="U10" s="45">
        <f t="shared" ref="U10" si="1">SQRT(((Q10-T10)*(Q10-T10)+(R10-T10)*(R10-T10)+(S10-T10)*(S10-T10))/2)</f>
        <v>8</v>
      </c>
      <c r="V10" s="45">
        <f t="shared" ref="V10" si="2">(U10/T10)*100</f>
        <v>6.1538461538461542</v>
      </c>
      <c r="W10" s="45">
        <f>T10*F10</f>
        <v>796900</v>
      </c>
    </row>
    <row r="11" spans="1:23" ht="60" customHeight="1">
      <c r="A11" s="44">
        <v>2</v>
      </c>
      <c r="B11" s="46" t="s">
        <v>30</v>
      </c>
      <c r="C11" s="46" t="s">
        <v>37</v>
      </c>
      <c r="D11" s="46" t="s">
        <v>32</v>
      </c>
      <c r="E11" s="46">
        <v>144</v>
      </c>
      <c r="F11" s="46">
        <v>6130</v>
      </c>
      <c r="G11" s="46" t="s">
        <v>33</v>
      </c>
      <c r="H11" s="46" t="s">
        <v>26</v>
      </c>
      <c r="I11" s="46" t="s">
        <v>34</v>
      </c>
      <c r="J11" s="46" t="s">
        <v>27</v>
      </c>
      <c r="K11" s="46" t="s">
        <v>35</v>
      </c>
      <c r="L11" s="46" t="s">
        <v>28</v>
      </c>
      <c r="M11" s="46" t="s">
        <v>36</v>
      </c>
      <c r="N11" s="46"/>
      <c r="O11" s="46"/>
      <c r="P11" s="46"/>
      <c r="Q11" s="45">
        <v>130</v>
      </c>
      <c r="R11" s="45">
        <v>138</v>
      </c>
      <c r="S11" s="45">
        <v>122</v>
      </c>
      <c r="T11" s="45">
        <f t="shared" ref="T11:T15" si="3">ROUND(AVERAGE(Q11:S11),2)</f>
        <v>130</v>
      </c>
      <c r="U11" s="45">
        <f t="shared" ref="U11:U15" si="4">SQRT(((Q11-T11)*(Q11-T11)+(R11-T11)*(R11-T11)+(S11-T11)*(S11-T11))/2)</f>
        <v>8</v>
      </c>
      <c r="V11" s="45">
        <f t="shared" ref="V11:V15" si="5">(U11/T11)*100</f>
        <v>6.1538461538461542</v>
      </c>
      <c r="W11" s="45">
        <f t="shared" ref="W11:W15" si="6">T11*F11</f>
        <v>796900</v>
      </c>
    </row>
    <row r="12" spans="1:23" ht="60" customHeight="1">
      <c r="A12" s="44">
        <v>3</v>
      </c>
      <c r="B12" s="46" t="s">
        <v>38</v>
      </c>
      <c r="C12" s="46" t="s">
        <v>39</v>
      </c>
      <c r="D12" s="46" t="s">
        <v>32</v>
      </c>
      <c r="E12" s="46">
        <v>168</v>
      </c>
      <c r="F12" s="46">
        <v>4398</v>
      </c>
      <c r="G12" s="46" t="s">
        <v>40</v>
      </c>
      <c r="H12" s="46" t="s">
        <v>26</v>
      </c>
      <c r="I12" s="46" t="s">
        <v>34</v>
      </c>
      <c r="J12" s="46" t="s">
        <v>27</v>
      </c>
      <c r="K12" s="46" t="s">
        <v>35</v>
      </c>
      <c r="L12" s="46" t="s">
        <v>28</v>
      </c>
      <c r="M12" s="46" t="s">
        <v>36</v>
      </c>
      <c r="N12" s="46"/>
      <c r="O12" s="46"/>
      <c r="P12" s="46"/>
      <c r="Q12" s="45">
        <v>101.7</v>
      </c>
      <c r="R12" s="45">
        <v>112</v>
      </c>
      <c r="S12" s="45">
        <v>96</v>
      </c>
      <c r="T12" s="45">
        <f t="shared" si="3"/>
        <v>103.23</v>
      </c>
      <c r="U12" s="45">
        <f t="shared" si="4"/>
        <v>8.109460524597182</v>
      </c>
      <c r="V12" s="45">
        <f t="shared" si="5"/>
        <v>7.8557207445482726</v>
      </c>
      <c r="W12" s="45">
        <f t="shared" si="6"/>
        <v>454005.54000000004</v>
      </c>
    </row>
    <row r="13" spans="1:23" ht="60" customHeight="1">
      <c r="A13" s="44">
        <v>4</v>
      </c>
      <c r="B13" s="46" t="s">
        <v>38</v>
      </c>
      <c r="C13" s="46" t="s">
        <v>41</v>
      </c>
      <c r="D13" s="46" t="s">
        <v>32</v>
      </c>
      <c r="E13" s="46">
        <v>192</v>
      </c>
      <c r="F13" s="46">
        <v>4398</v>
      </c>
      <c r="G13" s="46" t="s">
        <v>40</v>
      </c>
      <c r="H13" s="46" t="s">
        <v>26</v>
      </c>
      <c r="I13" s="46" t="s">
        <v>34</v>
      </c>
      <c r="J13" s="46" t="s">
        <v>27</v>
      </c>
      <c r="K13" s="46" t="s">
        <v>35</v>
      </c>
      <c r="L13" s="46" t="s">
        <v>28</v>
      </c>
      <c r="M13" s="46" t="s">
        <v>36</v>
      </c>
      <c r="N13" s="46"/>
      <c r="O13" s="46"/>
      <c r="P13" s="46"/>
      <c r="Q13" s="45">
        <v>112</v>
      </c>
      <c r="R13" s="45">
        <v>119</v>
      </c>
      <c r="S13" s="45">
        <v>105</v>
      </c>
      <c r="T13" s="45">
        <f t="shared" si="3"/>
        <v>112</v>
      </c>
      <c r="U13" s="45">
        <f t="shared" si="4"/>
        <v>7</v>
      </c>
      <c r="V13" s="45">
        <f t="shared" si="5"/>
        <v>6.25</v>
      </c>
      <c r="W13" s="45">
        <f t="shared" si="6"/>
        <v>492576</v>
      </c>
    </row>
    <row r="14" spans="1:23" ht="60" customHeight="1">
      <c r="A14" s="44">
        <v>5</v>
      </c>
      <c r="B14" s="46" t="s">
        <v>42</v>
      </c>
      <c r="C14" s="46" t="s">
        <v>43</v>
      </c>
      <c r="D14" s="46" t="s">
        <v>32</v>
      </c>
      <c r="E14" s="46">
        <v>200</v>
      </c>
      <c r="F14" s="46">
        <v>550</v>
      </c>
      <c r="G14" s="46" t="s">
        <v>44</v>
      </c>
      <c r="H14" s="46" t="s">
        <v>26</v>
      </c>
      <c r="I14" s="46" t="s">
        <v>45</v>
      </c>
      <c r="J14" s="46" t="s">
        <v>27</v>
      </c>
      <c r="K14" s="46" t="s">
        <v>35</v>
      </c>
      <c r="L14" s="46" t="s">
        <v>28</v>
      </c>
      <c r="M14" s="46" t="s">
        <v>36</v>
      </c>
      <c r="N14" s="46"/>
      <c r="O14" s="46"/>
      <c r="P14" s="46"/>
      <c r="Q14" s="45">
        <v>219.7</v>
      </c>
      <c r="R14" s="45">
        <v>283</v>
      </c>
      <c r="S14" s="45">
        <v>207</v>
      </c>
      <c r="T14" s="45">
        <f t="shared" si="3"/>
        <v>236.57</v>
      </c>
      <c r="U14" s="45">
        <f t="shared" si="4"/>
        <v>40.710727701675886</v>
      </c>
      <c r="V14" s="45">
        <f t="shared" si="5"/>
        <v>17.208744854240134</v>
      </c>
      <c r="W14" s="45">
        <f t="shared" si="6"/>
        <v>130113.5</v>
      </c>
    </row>
    <row r="15" spans="1:23" ht="100.5" customHeight="1">
      <c r="A15" s="44">
        <v>6</v>
      </c>
      <c r="B15" s="46" t="s">
        <v>46</v>
      </c>
      <c r="C15" s="46" t="s">
        <v>47</v>
      </c>
      <c r="D15" s="46" t="s">
        <v>32</v>
      </c>
      <c r="E15" s="46">
        <v>248</v>
      </c>
      <c r="F15" s="46">
        <v>2093</v>
      </c>
      <c r="G15" s="46" t="s">
        <v>48</v>
      </c>
      <c r="H15" s="46" t="s">
        <v>26</v>
      </c>
      <c r="I15" s="46" t="s">
        <v>45</v>
      </c>
      <c r="J15" s="46" t="s">
        <v>27</v>
      </c>
      <c r="K15" s="46" t="s">
        <v>35</v>
      </c>
      <c r="L15" s="46" t="s">
        <v>49</v>
      </c>
      <c r="M15" s="46" t="s">
        <v>36</v>
      </c>
      <c r="N15" s="46"/>
      <c r="O15" s="46"/>
      <c r="P15" s="46"/>
      <c r="Q15" s="45">
        <v>156.43</v>
      </c>
      <c r="R15" s="45">
        <v>185</v>
      </c>
      <c r="S15" s="45">
        <v>147</v>
      </c>
      <c r="T15" s="45">
        <f t="shared" si="3"/>
        <v>162.81</v>
      </c>
      <c r="U15" s="45">
        <f t="shared" si="4"/>
        <v>19.787074063640635</v>
      </c>
      <c r="V15" s="45">
        <f t="shared" si="5"/>
        <v>12.153475869811826</v>
      </c>
      <c r="W15" s="45">
        <f t="shared" si="6"/>
        <v>340761.33</v>
      </c>
    </row>
    <row r="16" spans="1:23" s="21" customFormat="1" ht="18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28"/>
      <c r="P16" s="34"/>
      <c r="Q16" s="34"/>
      <c r="R16" s="34"/>
      <c r="S16" s="34"/>
      <c r="T16" s="26"/>
      <c r="U16" s="29"/>
      <c r="V16" s="30"/>
      <c r="W16" s="43">
        <f>SUM(W10:W15)</f>
        <v>3011256.37</v>
      </c>
    </row>
    <row r="17" spans="1:56" ht="25.5" customHeight="1">
      <c r="A17" s="53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/>
      <c r="P17" s="35"/>
      <c r="Q17" s="35"/>
      <c r="R17" s="22"/>
      <c r="S17" s="23"/>
      <c r="T17" s="24"/>
      <c r="U17" s="24"/>
      <c r="V17" s="23"/>
      <c r="W17" s="36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11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22"/>
      <c r="S18" s="23"/>
      <c r="T18" s="23"/>
      <c r="U18" s="23"/>
      <c r="V18" s="23"/>
      <c r="W18" s="23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26.25" customHeight="1">
      <c r="A19" s="13" t="s">
        <v>52</v>
      </c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8.1" customHeight="1">
      <c r="A20" s="16"/>
      <c r="B20" s="14"/>
      <c r="C20" s="14"/>
      <c r="D20" s="15"/>
      <c r="E20" s="15"/>
      <c r="F20" s="15"/>
      <c r="G20" s="15"/>
      <c r="H20" s="15"/>
      <c r="I20" s="15"/>
      <c r="J20" s="15"/>
      <c r="K20" s="14"/>
      <c r="L20" s="14"/>
      <c r="M20" s="14"/>
      <c r="N20" s="14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6.25" customHeight="1">
      <c r="A21" s="57" t="s">
        <v>12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14"/>
      <c r="P21" s="11"/>
      <c r="Q21" s="11"/>
      <c r="R21" s="12"/>
      <c r="S21" s="11"/>
      <c r="T21" s="11"/>
      <c r="U21" s="11"/>
      <c r="V21" s="11"/>
      <c r="W21" s="11"/>
    </row>
    <row r="22" spans="1:56" ht="25.5" customHeight="1">
      <c r="A22" s="57" t="s">
        <v>29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12"/>
      <c r="Q22" s="12"/>
      <c r="R22" s="12"/>
      <c r="S22" s="11"/>
      <c r="T22" s="11"/>
      <c r="U22" s="11"/>
      <c r="V22" s="11"/>
      <c r="W22" s="11"/>
    </row>
    <row r="23" spans="1:56" ht="26.25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31"/>
      <c r="Q23" s="31"/>
      <c r="R23" s="11"/>
      <c r="S23" s="11"/>
      <c r="T23" s="11"/>
      <c r="U23" s="11"/>
      <c r="V23" s="11"/>
      <c r="W23" s="11"/>
    </row>
    <row r="24" spans="1:56" ht="8.1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  <row r="25" spans="1:56" ht="27.75" customHeight="1">
      <c r="A25" s="17"/>
      <c r="B25" s="14"/>
      <c r="C25" s="14"/>
      <c r="D25" s="15"/>
      <c r="E25" s="15"/>
      <c r="F25" s="15"/>
      <c r="G25" s="15"/>
      <c r="H25" s="15"/>
      <c r="I25" s="15"/>
      <c r="J25" s="15"/>
      <c r="K25" s="14"/>
      <c r="L25" s="14"/>
      <c r="M25" s="14"/>
      <c r="N25" s="14"/>
      <c r="O25" s="14"/>
      <c r="P25" s="12"/>
      <c r="Q25" s="12"/>
      <c r="R25" s="12"/>
      <c r="S25" s="11"/>
      <c r="T25" s="11"/>
      <c r="U25" s="11"/>
      <c r="V25" s="11"/>
      <c r="W25" s="11"/>
    </row>
  </sheetData>
  <mergeCells count="6">
    <mergeCell ref="A1:R1"/>
    <mergeCell ref="A16:N16"/>
    <mergeCell ref="A17:O17"/>
    <mergeCell ref="E6:F6"/>
    <mergeCell ref="A22:O22"/>
    <mergeCell ref="A21:N21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2026-06-19T13:12:54Z</dcterms:modified>
</cp:coreProperties>
</file>