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75) ЗК_црз      (НМЦК  1946 336,20) (дог ) полиграфия Переводные учебники 7-9кл\"/>
    </mc:Choice>
  </mc:AlternateContent>
  <xr:revisionPtr revIDLastSave="0" documentId="13_ncr:1_{E7A855F5-5936-4714-ABF5-B895BA747E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1" i="1" l="1"/>
  <c r="U11" i="1" s="1"/>
  <c r="V11" i="1" s="1"/>
  <c r="T12" i="1"/>
  <c r="U12" i="1" s="1"/>
  <c r="V12" i="1" s="1"/>
  <c r="T13" i="1"/>
  <c r="U13" i="1" s="1"/>
  <c r="V13" i="1" s="1"/>
  <c r="T10" i="1"/>
  <c r="W10" i="1" s="1"/>
  <c r="W13" i="1" l="1"/>
  <c r="W12" i="1"/>
  <c r="W11" i="1"/>
  <c r="U10" i="1"/>
  <c r="V10" i="1" s="1"/>
  <c r="W14" i="1" l="1"/>
  <c r="E6" i="1" s="1"/>
</calcChain>
</file>

<file path=xl/sharedStrings.xml><?xml version="1.0" encoding="utf-8"?>
<sst xmlns="http://schemas.openxmlformats.org/spreadsheetml/2006/main" count="71" uniqueCount="45">
  <si>
    <t xml:space="preserve">рублей </t>
  </si>
  <si>
    <t>№ п/п</t>
  </si>
  <si>
    <t>Название</t>
  </si>
  <si>
    <t>Язык</t>
  </si>
  <si>
    <t xml:space="preserve">Кол-во стр. в книге </t>
  </si>
  <si>
    <t>Способ скрепления</t>
  </si>
  <si>
    <t>Красочность (блок+вкл.)</t>
  </si>
  <si>
    <t>Бумага (блок+вкл.)</t>
  </si>
  <si>
    <t>Бумага обложки</t>
  </si>
  <si>
    <t>Коэфф-т вариации цен</t>
  </si>
  <si>
    <t xml:space="preserve">Стоимость, руб. </t>
  </si>
  <si>
    <t>Коэффициент вариации менее 33%, из этого следует, что совокупность значений, используемых в расчете при определении НМЦК,  считается однородной.</t>
  </si>
  <si>
    <r>
      <rPr>
        <b/>
        <sz val="20"/>
        <color indexed="8"/>
        <rFont val="Times New Roman"/>
        <family val="1"/>
        <charset val="204"/>
      </rPr>
      <t xml:space="preserve">Адрес доставки: </t>
    </r>
    <r>
      <rPr>
        <u/>
        <sz val="20"/>
        <color indexed="8"/>
        <rFont val="Times New Roman"/>
        <family val="1"/>
        <charset val="204"/>
      </rPr>
      <t>Республика Татарстан, г. Казань, ул. Декабристов, зд. 2, 1 этаж, склад . Доставка с разгрузочными работами.</t>
    </r>
  </si>
  <si>
    <r>
      <t>Обоснование начальной (максимальной) цены контракта</t>
    </r>
    <r>
      <rPr>
        <sz val="16"/>
        <color indexed="8"/>
        <rFont val="Times New Roman"/>
        <family val="1"/>
        <charset val="204"/>
      </rPr>
      <t>:</t>
    </r>
    <r>
      <rPr>
        <b/>
        <sz val="16"/>
        <color indexed="8"/>
        <rFont val="Times New Roman"/>
        <family val="1"/>
        <charset val="204"/>
      </rPr>
      <t xml:space="preserve"> </t>
    </r>
    <r>
      <rPr>
        <sz val="16"/>
        <color indexed="8"/>
        <rFont val="Times New Roman"/>
        <family val="1"/>
        <charset val="204"/>
      </rPr>
      <t>Используемый метод определения НМЦК с обоснованием: метод сопоставимых рыночных цен (анализа рынка). Расчет начальной (максимальной) цены произведен на основании коммерческих предложений:</t>
    </r>
  </si>
  <si>
    <t xml:space="preserve">Начальная (максимальная) цена контракта: </t>
  </si>
  <si>
    <r>
      <t>Заказчик</t>
    </r>
    <r>
      <rPr>
        <sz val="16"/>
        <color indexed="8"/>
        <rFont val="Times New Roman"/>
        <family val="1"/>
        <charset val="204"/>
      </rPr>
      <t>: Общество с ограниченной ответственностью «Татарское книжное издательство»</t>
    </r>
  </si>
  <si>
    <r>
      <t>Наименование объекта закупки:</t>
    </r>
    <r>
      <rPr>
        <sz val="16"/>
        <color indexed="8"/>
        <rFont val="Times New Roman"/>
        <family val="1"/>
        <charset val="204"/>
      </rPr>
      <t xml:space="preserve"> Выполнение полиграфических работ по изготовлению и поставке книжной продукции для Общества с ограниченной ответственностью  «Татарское книжное издательство»</t>
    </r>
  </si>
  <si>
    <t xml:space="preserve">Часть 3.Обоснование начальной (максимальной) цены договора </t>
  </si>
  <si>
    <r>
      <t>Контактное лицо: Токранова Лариса Ивановна</t>
    </r>
    <r>
      <rPr>
        <sz val="16"/>
        <color indexed="8"/>
        <rFont val="Times New Roman"/>
        <family val="1"/>
        <charset val="204"/>
      </rPr>
      <t>, тел.8 843 519 45 36, е-mail: larisa_tki@mail.ru.</t>
    </r>
  </si>
  <si>
    <t xml:space="preserve">1-ая Стоимость., руб. </t>
  </si>
  <si>
    <t xml:space="preserve">2-ая Стоимость., руб. </t>
  </si>
  <si>
    <t xml:space="preserve">3-ая Стоимость., руб. </t>
  </si>
  <si>
    <t xml:space="preserve">Средняя Стоимость., руб. </t>
  </si>
  <si>
    <t>Автор</t>
  </si>
  <si>
    <t>Формат</t>
  </si>
  <si>
    <t>Переплет (пленка, уф-лак, тиснение)</t>
  </si>
  <si>
    <t>шитье нитками</t>
  </si>
  <si>
    <t>4+0</t>
  </si>
  <si>
    <t>Срок выполнения работ - 14 календарных дней  со дня подписания контракта</t>
  </si>
  <si>
    <t>тат.</t>
  </si>
  <si>
    <t>офсетная 80 гр/м2</t>
  </si>
  <si>
    <t>офсетная 235 гр/м2</t>
  </si>
  <si>
    <t xml:space="preserve"> Тираж</t>
  </si>
  <si>
    <t>Красочность (обложка)</t>
  </si>
  <si>
    <t>Макарычев Ю.Н. и др.</t>
  </si>
  <si>
    <t>Алгебра (тат. Язык) 7 кл</t>
  </si>
  <si>
    <t>70*90 1/16 (162*212 мм в готовом виде)</t>
  </si>
  <si>
    <t>Мягкая обложка с глянцевой припрессовкой пленкой</t>
  </si>
  <si>
    <t>2+2 (пантон)</t>
  </si>
  <si>
    <t>Алгебра (тат. Язык)8 кл</t>
  </si>
  <si>
    <t>Алгебра (тат. Язык)9 кл</t>
  </si>
  <si>
    <t>Атанасян Л.С и др.</t>
  </si>
  <si>
    <t>Геометрия (тат. Язык) 7-8-9 кл.</t>
  </si>
  <si>
    <t>Объём (печ.л./ усл.-печ.л.) изд.л.</t>
  </si>
  <si>
    <t>Дата подготовки обоснования НМЦК: 24.07.2026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</si>
</sst>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u/>
      <sz val="2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 applyNumberFormat="0" applyFill="0" applyBorder="0" applyProtection="0"/>
    <xf numFmtId="0" fontId="2" fillId="0" borderId="4"/>
    <xf numFmtId="0" fontId="1" fillId="0" borderId="4"/>
  </cellStyleXfs>
  <cellXfs count="59">
    <xf numFmtId="0" fontId="0" fillId="0" borderId="0" xfId="0" applyFont="1" applyAlignment="1"/>
    <xf numFmtId="0" fontId="0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7" xfId="0" applyFont="1" applyFill="1" applyBorder="1" applyAlignment="1">
      <alignment horizontal="center"/>
    </xf>
    <xf numFmtId="0" fontId="10" fillId="2" borderId="7" xfId="0" applyFont="1" applyFill="1" applyBorder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/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/>
    <xf numFmtId="0" fontId="9" fillId="2" borderId="1" xfId="0" applyFont="1" applyFill="1" applyBorder="1" applyAlignment="1"/>
    <xf numFmtId="0" fontId="3" fillId="2" borderId="6" xfId="0" applyFont="1" applyFill="1" applyBorder="1" applyAlignment="1">
      <alignment horizontal="center" vertical="center"/>
    </xf>
    <xf numFmtId="0" fontId="5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0" fillId="0" borderId="4" xfId="0" applyNumberFormat="1" applyFont="1" applyBorder="1" applyAlignment="1"/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/>
    <xf numFmtId="0" fontId="7" fillId="2" borderId="6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7" fillId="2" borderId="6" xfId="0" applyFont="1" applyFill="1" applyBorder="1" applyAlignment="1"/>
    <xf numFmtId="4" fontId="6" fillId="2" borderId="4" xfId="0" applyNumberFormat="1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/>
    <xf numFmtId="0" fontId="9" fillId="2" borderId="2" xfId="0" applyFont="1" applyFill="1" applyBorder="1" applyAlignment="1"/>
    <xf numFmtId="4" fontId="18" fillId="3" borderId="11" xfId="0" applyNumberFormat="1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/>
    <xf numFmtId="4" fontId="7" fillId="2" borderId="1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" fontId="10" fillId="2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48006</xdr:colOff>
      <xdr:row>8</xdr:row>
      <xdr:rowOff>96187</xdr:rowOff>
    </xdr:from>
    <xdr:to>
      <xdr:col>20</xdr:col>
      <xdr:colOff>1332222</xdr:colOff>
      <xdr:row>8</xdr:row>
      <xdr:rowOff>346275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407" t="36381" r="60542" b="46742"/>
        <a:stretch>
          <a:fillRect/>
        </a:stretch>
      </xdr:blipFill>
      <xdr:spPr>
        <a:xfrm>
          <a:off x="22631474" y="2293082"/>
          <a:ext cx="1284216" cy="2500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3"/>
  <sheetViews>
    <sheetView showGridLines="0" tabSelected="1" zoomScale="70" zoomScaleNormal="70" workbookViewId="0">
      <selection activeCell="P20" sqref="P20"/>
    </sheetView>
  </sheetViews>
  <sheetFormatPr defaultColWidth="8.85546875" defaultRowHeight="15" customHeight="1"/>
  <cols>
    <col min="1" max="1" width="4.42578125" style="1" bestFit="1" customWidth="1"/>
    <col min="2" max="2" width="24.42578125" style="1" bestFit="1" customWidth="1"/>
    <col min="3" max="3" width="27.5703125" style="1" bestFit="1" customWidth="1"/>
    <col min="4" max="4" width="6.42578125" style="1" bestFit="1" customWidth="1"/>
    <col min="5" max="5" width="13.85546875" style="1" bestFit="1" customWidth="1"/>
    <col min="6" max="6" width="9.28515625" style="1" bestFit="1" customWidth="1"/>
    <col min="7" max="8" width="19.7109375" style="1" bestFit="1" customWidth="1"/>
    <col min="9" max="9" width="17.42578125" style="1" bestFit="1" customWidth="1"/>
    <col min="10" max="10" width="13.85546875" style="1" bestFit="1" customWidth="1"/>
    <col min="11" max="11" width="12.5703125" style="1" bestFit="1" customWidth="1"/>
    <col min="12" max="12" width="13.85546875" style="1" bestFit="1" customWidth="1"/>
    <col min="13" max="13" width="18.85546875" style="1" bestFit="1" customWidth="1"/>
    <col min="14" max="14" width="10.85546875" style="1" customWidth="1"/>
    <col min="15" max="15" width="4.42578125" style="1" customWidth="1"/>
    <col min="16" max="16" width="3.5703125" style="1" customWidth="1"/>
    <col min="17" max="20" width="13.28515625" style="1" bestFit="1" customWidth="1"/>
    <col min="21" max="21" width="22.5703125" style="1" customWidth="1"/>
    <col min="22" max="22" width="10.5703125" style="1" bestFit="1" customWidth="1"/>
    <col min="23" max="23" width="17.85546875" style="1" bestFit="1" customWidth="1"/>
    <col min="24" max="24" width="26.140625" style="1" customWidth="1"/>
    <col min="25" max="16384" width="8.85546875" style="1"/>
  </cols>
  <sheetData>
    <row r="1" spans="1:56" ht="21" customHeight="1">
      <c r="A1" s="48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3"/>
      <c r="T1" s="3"/>
      <c r="U1" s="3"/>
      <c r="V1" s="3"/>
      <c r="W1" s="3"/>
    </row>
    <row r="2" spans="1:56" ht="21" customHeight="1">
      <c r="A2" s="2"/>
      <c r="B2" s="2"/>
      <c r="C2" s="2"/>
      <c r="D2" s="2"/>
      <c r="E2" s="2"/>
      <c r="F2" s="2"/>
      <c r="G2" s="2"/>
      <c r="H2" s="20"/>
      <c r="I2" s="2"/>
      <c r="J2" s="2"/>
      <c r="K2" s="2"/>
      <c r="L2" s="2"/>
      <c r="M2" s="47"/>
      <c r="N2" s="2"/>
      <c r="O2" s="2"/>
      <c r="P2" s="25"/>
      <c r="Q2" s="37"/>
      <c r="R2" s="2"/>
      <c r="S2" s="3"/>
      <c r="T2" s="3"/>
      <c r="U2" s="3"/>
      <c r="V2" s="3"/>
      <c r="W2" s="3"/>
    </row>
    <row r="3" spans="1:56" ht="21" customHeight="1">
      <c r="A3" s="4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47"/>
      <c r="N3" s="27"/>
      <c r="O3" s="27"/>
      <c r="P3" s="27"/>
      <c r="Q3" s="37"/>
      <c r="R3" s="27"/>
      <c r="S3" s="3"/>
      <c r="T3" s="3"/>
      <c r="U3" s="3"/>
      <c r="V3" s="3"/>
      <c r="W3" s="3"/>
    </row>
    <row r="4" spans="1:56" ht="21" customHeight="1">
      <c r="A4" s="4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47"/>
      <c r="N4" s="27"/>
      <c r="O4" s="27"/>
      <c r="P4" s="27"/>
      <c r="Q4" s="37"/>
      <c r="R4" s="27"/>
      <c r="S4" s="3"/>
      <c r="T4" s="3"/>
      <c r="U4" s="3"/>
      <c r="V4" s="3"/>
      <c r="W4" s="3"/>
    </row>
    <row r="5" spans="1:56" ht="21" customHeight="1">
      <c r="A5" s="4" t="s">
        <v>18</v>
      </c>
      <c r="B5" s="27"/>
      <c r="C5" s="27"/>
      <c r="D5" s="27"/>
      <c r="E5" s="5"/>
      <c r="F5" s="5"/>
      <c r="G5" s="27"/>
      <c r="H5" s="27"/>
      <c r="I5" s="27"/>
      <c r="J5" s="27"/>
      <c r="K5" s="27"/>
      <c r="L5" s="27"/>
      <c r="M5" s="47"/>
      <c r="N5" s="27"/>
      <c r="O5" s="27"/>
      <c r="P5" s="27"/>
      <c r="Q5" s="37"/>
      <c r="R5" s="27"/>
      <c r="S5" s="3"/>
      <c r="T5" s="3"/>
      <c r="U5" s="3"/>
      <c r="V5" s="3"/>
      <c r="W5" s="3"/>
    </row>
    <row r="6" spans="1:56" ht="21" customHeight="1">
      <c r="A6" s="4" t="s">
        <v>14</v>
      </c>
      <c r="B6" s="27"/>
      <c r="C6" s="27"/>
      <c r="D6" s="6"/>
      <c r="E6" s="56">
        <f>W14</f>
        <v>1946336.2</v>
      </c>
      <c r="F6" s="56"/>
      <c r="G6" s="7" t="s">
        <v>0</v>
      </c>
      <c r="H6" s="7"/>
      <c r="I6" s="27"/>
      <c r="J6" s="27"/>
      <c r="K6" s="27"/>
      <c r="L6" s="27"/>
      <c r="M6" s="47"/>
      <c r="N6" s="27"/>
      <c r="O6" s="27"/>
      <c r="P6" s="27"/>
      <c r="Q6" s="37"/>
      <c r="R6" s="27"/>
      <c r="S6" s="3"/>
      <c r="T6" s="3"/>
      <c r="U6" s="3"/>
      <c r="V6" s="3"/>
      <c r="W6" s="3"/>
    </row>
    <row r="7" spans="1:56" s="19" customFormat="1" ht="21" customHeight="1">
      <c r="A7" s="4" t="s">
        <v>13</v>
      </c>
      <c r="B7" s="27"/>
      <c r="C7" s="27"/>
      <c r="D7" s="27"/>
      <c r="E7" s="18"/>
      <c r="F7" s="18"/>
      <c r="G7" s="27"/>
      <c r="H7" s="27"/>
      <c r="I7" s="27"/>
      <c r="J7" s="27"/>
      <c r="K7" s="27"/>
      <c r="L7" s="27"/>
      <c r="M7" s="47"/>
      <c r="N7" s="27"/>
      <c r="O7" s="27"/>
      <c r="P7" s="27"/>
      <c r="Q7" s="37"/>
      <c r="R7" s="27"/>
      <c r="S7" s="3"/>
      <c r="T7" s="3"/>
      <c r="U7" s="3"/>
      <c r="V7" s="3"/>
      <c r="W7" s="3"/>
    </row>
    <row r="8" spans="1:56" ht="28.5" customHeight="1">
      <c r="A8" s="32"/>
      <c r="B8" s="33"/>
      <c r="C8" s="8"/>
      <c r="D8" s="9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 spans="1:56" ht="60" customHeight="1">
      <c r="A9" s="40" t="s">
        <v>1</v>
      </c>
      <c r="B9" s="40" t="s">
        <v>23</v>
      </c>
      <c r="C9" s="38" t="s">
        <v>2</v>
      </c>
      <c r="D9" s="39" t="s">
        <v>3</v>
      </c>
      <c r="E9" s="39" t="s">
        <v>4</v>
      </c>
      <c r="F9" s="39" t="s">
        <v>32</v>
      </c>
      <c r="G9" s="39" t="s">
        <v>24</v>
      </c>
      <c r="H9" s="39" t="s">
        <v>43</v>
      </c>
      <c r="I9" s="39" t="s">
        <v>5</v>
      </c>
      <c r="J9" s="39" t="s">
        <v>25</v>
      </c>
      <c r="K9" s="39" t="s">
        <v>6</v>
      </c>
      <c r="L9" s="39" t="s">
        <v>7</v>
      </c>
      <c r="M9" s="39" t="s">
        <v>33</v>
      </c>
      <c r="N9" s="39" t="s">
        <v>8</v>
      </c>
      <c r="O9" s="39"/>
      <c r="P9" s="39"/>
      <c r="Q9" s="39" t="s">
        <v>19</v>
      </c>
      <c r="R9" s="39" t="s">
        <v>20</v>
      </c>
      <c r="S9" s="39" t="s">
        <v>21</v>
      </c>
      <c r="T9" s="39" t="s">
        <v>22</v>
      </c>
      <c r="U9" s="41"/>
      <c r="V9" s="39" t="s">
        <v>9</v>
      </c>
      <c r="W9" s="42" t="s">
        <v>10</v>
      </c>
    </row>
    <row r="10" spans="1:56" ht="60" customHeight="1">
      <c r="A10" s="44">
        <v>1</v>
      </c>
      <c r="B10" s="46" t="s">
        <v>34</v>
      </c>
      <c r="C10" s="46" t="s">
        <v>35</v>
      </c>
      <c r="D10" s="46" t="s">
        <v>29</v>
      </c>
      <c r="E10" s="46">
        <v>256</v>
      </c>
      <c r="F10" s="46">
        <v>2050</v>
      </c>
      <c r="G10" s="46" t="s">
        <v>36</v>
      </c>
      <c r="H10" s="46"/>
      <c r="I10" s="46" t="s">
        <v>26</v>
      </c>
      <c r="J10" s="46" t="s">
        <v>37</v>
      </c>
      <c r="K10" s="46" t="s">
        <v>38</v>
      </c>
      <c r="L10" s="46" t="s">
        <v>30</v>
      </c>
      <c r="M10" s="46" t="s">
        <v>27</v>
      </c>
      <c r="N10" s="46" t="s">
        <v>31</v>
      </c>
      <c r="O10" s="46"/>
      <c r="P10" s="46"/>
      <c r="Q10" s="45">
        <v>158</v>
      </c>
      <c r="R10" s="45">
        <v>150.85</v>
      </c>
      <c r="S10" s="45">
        <v>157</v>
      </c>
      <c r="T10" s="45">
        <f t="shared" ref="T10" si="0">ROUND(AVERAGE(Q10:S10),2)</f>
        <v>155.28</v>
      </c>
      <c r="U10" s="45">
        <f t="shared" ref="U10" si="1">SQRT(((Q10-T10)*(Q10-T10)+(R10-T10)*(R10-T10)+(S10-T10)*(S10-T10))/2)</f>
        <v>3.8718019060897251</v>
      </c>
      <c r="V10" s="45">
        <f t="shared" ref="V10" si="2">(U10/T10)*100</f>
        <v>2.4934324485379475</v>
      </c>
      <c r="W10" s="45">
        <f>T10*F10</f>
        <v>318324</v>
      </c>
    </row>
    <row r="11" spans="1:56" ht="60" customHeight="1">
      <c r="A11" s="44">
        <v>2</v>
      </c>
      <c r="B11" s="46" t="s">
        <v>34</v>
      </c>
      <c r="C11" s="46" t="s">
        <v>39</v>
      </c>
      <c r="D11" s="46" t="s">
        <v>29</v>
      </c>
      <c r="E11" s="46">
        <v>320</v>
      </c>
      <c r="F11" s="46">
        <v>2136</v>
      </c>
      <c r="G11" s="46" t="s">
        <v>36</v>
      </c>
      <c r="H11" s="46"/>
      <c r="I11" s="46" t="s">
        <v>26</v>
      </c>
      <c r="J11" s="46" t="s">
        <v>37</v>
      </c>
      <c r="K11" s="46" t="s">
        <v>38</v>
      </c>
      <c r="L11" s="46" t="s">
        <v>30</v>
      </c>
      <c r="M11" s="46" t="s">
        <v>27</v>
      </c>
      <c r="N11" s="46" t="s">
        <v>31</v>
      </c>
      <c r="O11" s="46"/>
      <c r="P11" s="46"/>
      <c r="Q11" s="45">
        <v>194</v>
      </c>
      <c r="R11" s="45">
        <v>184.8</v>
      </c>
      <c r="S11" s="45">
        <v>192</v>
      </c>
      <c r="T11" s="45">
        <f t="shared" ref="T11:T13" si="3">ROUND(AVERAGE(Q11:S11),2)</f>
        <v>190.27</v>
      </c>
      <c r="U11" s="45">
        <f t="shared" ref="U11:U13" si="4">SQRT(((Q11-T11)*(Q11-T11)+(R11-T11)*(R11-T11)+(S11-T11)*(S11-T11))/2)</f>
        <v>4.8387343386468258</v>
      </c>
      <c r="V11" s="45">
        <f t="shared" ref="V11:V13" si="5">(U11/T11)*100</f>
        <v>2.5430884210053217</v>
      </c>
      <c r="W11" s="45">
        <f t="shared" ref="W11:W13" si="6">T11*F11</f>
        <v>406416.72000000003</v>
      </c>
    </row>
    <row r="12" spans="1:56" ht="60" customHeight="1">
      <c r="A12" s="44">
        <v>3</v>
      </c>
      <c r="B12" s="46" t="s">
        <v>34</v>
      </c>
      <c r="C12" s="46" t="s">
        <v>40</v>
      </c>
      <c r="D12" s="46" t="s">
        <v>29</v>
      </c>
      <c r="E12" s="46">
        <v>256</v>
      </c>
      <c r="F12" s="46">
        <v>2136</v>
      </c>
      <c r="G12" s="46" t="s">
        <v>36</v>
      </c>
      <c r="H12" s="46"/>
      <c r="I12" s="46" t="s">
        <v>26</v>
      </c>
      <c r="J12" s="46" t="s">
        <v>37</v>
      </c>
      <c r="K12" s="46" t="s">
        <v>38</v>
      </c>
      <c r="L12" s="46" t="s">
        <v>30</v>
      </c>
      <c r="M12" s="46" t="s">
        <v>27</v>
      </c>
      <c r="N12" s="46" t="s">
        <v>31</v>
      </c>
      <c r="O12" s="46"/>
      <c r="P12" s="46"/>
      <c r="Q12" s="45">
        <v>157</v>
      </c>
      <c r="R12" s="45">
        <v>150.33000000000001</v>
      </c>
      <c r="S12" s="45">
        <v>156.5</v>
      </c>
      <c r="T12" s="45">
        <f t="shared" si="3"/>
        <v>154.61000000000001</v>
      </c>
      <c r="U12" s="45">
        <f t="shared" si="4"/>
        <v>3.7150100941989308</v>
      </c>
      <c r="V12" s="45">
        <f t="shared" si="5"/>
        <v>2.4028265275201672</v>
      </c>
      <c r="W12" s="45">
        <f t="shared" si="6"/>
        <v>330246.96000000002</v>
      </c>
    </row>
    <row r="13" spans="1:56" ht="60" customHeight="1">
      <c r="A13" s="44">
        <v>4</v>
      </c>
      <c r="B13" s="46" t="s">
        <v>41</v>
      </c>
      <c r="C13" s="46" t="s">
        <v>42</v>
      </c>
      <c r="D13" s="46" t="s">
        <v>29</v>
      </c>
      <c r="E13" s="46">
        <v>416</v>
      </c>
      <c r="F13" s="46">
        <v>4066</v>
      </c>
      <c r="G13" s="46" t="s">
        <v>36</v>
      </c>
      <c r="H13" s="46"/>
      <c r="I13" s="46" t="s">
        <v>26</v>
      </c>
      <c r="J13" s="46" t="s">
        <v>37</v>
      </c>
      <c r="K13" s="46" t="s">
        <v>38</v>
      </c>
      <c r="L13" s="46" t="s">
        <v>30</v>
      </c>
      <c r="M13" s="46" t="s">
        <v>27</v>
      </c>
      <c r="N13" s="46" t="s">
        <v>31</v>
      </c>
      <c r="O13" s="46"/>
      <c r="P13" s="46"/>
      <c r="Q13" s="45">
        <v>220</v>
      </c>
      <c r="R13" s="45">
        <v>219.66</v>
      </c>
      <c r="S13" s="45">
        <v>218</v>
      </c>
      <c r="T13" s="45">
        <f t="shared" si="3"/>
        <v>219.22</v>
      </c>
      <c r="U13" s="45">
        <f t="shared" si="4"/>
        <v>1.0701401777337392</v>
      </c>
      <c r="V13" s="45">
        <f t="shared" si="5"/>
        <v>0.48815809585518621</v>
      </c>
      <c r="W13" s="45">
        <f t="shared" si="6"/>
        <v>891348.52</v>
      </c>
    </row>
    <row r="14" spans="1:56" s="21" customFormat="1" ht="18" customHeight="1">
      <c r="A14" s="50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2"/>
      <c r="O14" s="28"/>
      <c r="P14" s="34"/>
      <c r="Q14" s="34"/>
      <c r="R14" s="34"/>
      <c r="S14" s="34"/>
      <c r="T14" s="26"/>
      <c r="U14" s="29"/>
      <c r="V14" s="30"/>
      <c r="W14" s="43">
        <f>SUM(W10:W13)</f>
        <v>1946336.2</v>
      </c>
    </row>
    <row r="15" spans="1:56" ht="25.5" customHeight="1">
      <c r="A15" s="53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  <c r="P15" s="35"/>
      <c r="Q15" s="35"/>
      <c r="R15" s="22"/>
      <c r="S15" s="23"/>
      <c r="T15" s="24"/>
      <c r="U15" s="24"/>
      <c r="V15" s="23"/>
      <c r="W15" s="36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26.25" customHeight="1">
      <c r="A16" s="13" t="s">
        <v>11</v>
      </c>
      <c r="B16" s="14"/>
      <c r="C16" s="14"/>
      <c r="D16" s="15"/>
      <c r="E16" s="15"/>
      <c r="F16" s="15"/>
      <c r="G16" s="15"/>
      <c r="H16" s="15"/>
      <c r="I16" s="15"/>
      <c r="J16" s="15"/>
      <c r="K16" s="14"/>
      <c r="L16" s="14"/>
      <c r="M16" s="14"/>
      <c r="N16" s="14"/>
      <c r="O16" s="14"/>
      <c r="P16" s="11"/>
      <c r="Q16" s="11"/>
      <c r="R16" s="22"/>
      <c r="S16" s="23"/>
      <c r="T16" s="23"/>
      <c r="U16" s="23"/>
      <c r="V16" s="23"/>
      <c r="W16" s="23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26.25" customHeight="1">
      <c r="A17" s="13" t="s">
        <v>44</v>
      </c>
      <c r="B17" s="14"/>
      <c r="C17" s="14"/>
      <c r="D17" s="15"/>
      <c r="E17" s="15"/>
      <c r="F17" s="15"/>
      <c r="G17" s="15"/>
      <c r="H17" s="15"/>
      <c r="I17" s="15"/>
      <c r="J17" s="15"/>
      <c r="K17" s="14"/>
      <c r="L17" s="14"/>
      <c r="M17" s="14"/>
      <c r="N17" s="14"/>
      <c r="O17" s="14"/>
      <c r="P17" s="11"/>
      <c r="Q17" s="11"/>
      <c r="R17" s="12"/>
      <c r="S17" s="11"/>
      <c r="T17" s="11"/>
      <c r="U17" s="11"/>
      <c r="V17" s="11"/>
      <c r="W17" s="1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8.1" customHeight="1">
      <c r="A18" s="16"/>
      <c r="B18" s="14"/>
      <c r="C18" s="14"/>
      <c r="D18" s="15"/>
      <c r="E18" s="15"/>
      <c r="F18" s="15"/>
      <c r="G18" s="15"/>
      <c r="H18" s="15"/>
      <c r="I18" s="15"/>
      <c r="J18" s="15"/>
      <c r="K18" s="14"/>
      <c r="L18" s="14"/>
      <c r="M18" s="14"/>
      <c r="N18" s="14"/>
      <c r="O18" s="14"/>
      <c r="P18" s="11"/>
      <c r="Q18" s="11"/>
      <c r="R18" s="12"/>
      <c r="S18" s="11"/>
      <c r="T18" s="11"/>
      <c r="U18" s="11"/>
      <c r="V18" s="11"/>
      <c r="W18" s="11"/>
    </row>
    <row r="19" spans="1:56" ht="26.25" customHeight="1">
      <c r="A19" s="57" t="s">
        <v>12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14"/>
      <c r="P19" s="11"/>
      <c r="Q19" s="11"/>
      <c r="R19" s="12"/>
      <c r="S19" s="11"/>
      <c r="T19" s="11"/>
      <c r="U19" s="11"/>
      <c r="V19" s="11"/>
      <c r="W19" s="11"/>
    </row>
    <row r="20" spans="1:56" ht="25.5" customHeight="1">
      <c r="A20" s="57" t="s">
        <v>28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12"/>
      <c r="Q20" s="12"/>
      <c r="R20" s="12"/>
      <c r="S20" s="11"/>
      <c r="T20" s="11"/>
      <c r="U20" s="11"/>
      <c r="V20" s="11"/>
      <c r="W20" s="11"/>
    </row>
    <row r="21" spans="1:56" ht="26.25" customHeight="1">
      <c r="A21" s="17"/>
      <c r="B21" s="14"/>
      <c r="C21" s="14"/>
      <c r="D21" s="15"/>
      <c r="E21" s="15"/>
      <c r="F21" s="15"/>
      <c r="G21" s="15"/>
      <c r="H21" s="15"/>
      <c r="I21" s="15"/>
      <c r="J21" s="15"/>
      <c r="K21" s="14"/>
      <c r="L21" s="14"/>
      <c r="M21" s="14"/>
      <c r="N21" s="14"/>
      <c r="O21" s="14"/>
      <c r="P21" s="31"/>
      <c r="Q21" s="31"/>
      <c r="R21" s="11"/>
      <c r="S21" s="11"/>
      <c r="T21" s="11"/>
      <c r="U21" s="11"/>
      <c r="V21" s="11"/>
      <c r="W21" s="11"/>
    </row>
    <row r="22" spans="1:56" ht="8.1" customHeight="1">
      <c r="A22" s="17"/>
      <c r="B22" s="14"/>
      <c r="C22" s="14"/>
      <c r="D22" s="15"/>
      <c r="E22" s="15"/>
      <c r="F22" s="15"/>
      <c r="G22" s="15"/>
      <c r="H22" s="15"/>
      <c r="I22" s="15"/>
      <c r="J22" s="15"/>
      <c r="K22" s="14"/>
      <c r="L22" s="14"/>
      <c r="M22" s="14"/>
      <c r="N22" s="14"/>
      <c r="O22" s="14"/>
      <c r="P22" s="12"/>
      <c r="Q22" s="12"/>
      <c r="R22" s="12"/>
      <c r="S22" s="11"/>
      <c r="T22" s="11"/>
      <c r="U22" s="11"/>
      <c r="V22" s="11"/>
      <c r="W22" s="11"/>
    </row>
    <row r="23" spans="1:56" ht="27.75" customHeight="1">
      <c r="A23" s="17"/>
      <c r="B23" s="14"/>
      <c r="C23" s="14"/>
      <c r="D23" s="15"/>
      <c r="E23" s="15"/>
      <c r="F23" s="15"/>
      <c r="G23" s="15"/>
      <c r="H23" s="15"/>
      <c r="I23" s="15"/>
      <c r="J23" s="15"/>
      <c r="K23" s="14"/>
      <c r="L23" s="14"/>
      <c r="M23" s="14"/>
      <c r="N23" s="14"/>
      <c r="O23" s="14"/>
      <c r="P23" s="12"/>
      <c r="Q23" s="12"/>
      <c r="R23" s="12"/>
      <c r="S23" s="11"/>
      <c r="T23" s="11"/>
      <c r="U23" s="11"/>
      <c r="V23" s="11"/>
      <c r="W23" s="11"/>
    </row>
  </sheetData>
  <mergeCells count="6">
    <mergeCell ref="A1:R1"/>
    <mergeCell ref="A14:N14"/>
    <mergeCell ref="A15:O15"/>
    <mergeCell ref="E6:F6"/>
    <mergeCell ref="A20:O20"/>
    <mergeCell ref="A19:N19"/>
  </mergeCells>
  <phoneticPr fontId="19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2024-05-31T10:48:37Z</cp:lastPrinted>
  <dcterms:created xsi:type="dcterms:W3CDTF">2022-09-05T09:48:49Z</dcterms:created>
  <dcterms:modified xsi:type="dcterms:W3CDTF">2026-08-17T13:25:31Z</dcterms:modified>
</cp:coreProperties>
</file>