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ООО 223-ФЗ\95) ЗК_црз ,00 (НМЦК ) (дог) полиграфия  ЛОТ 8 7бц\"/>
    </mc:Choice>
  </mc:AlternateContent>
  <xr:revisionPtr revIDLastSave="0" documentId="13_ncr:1_{E71703FE-EF7D-4D89-A3C3-101A08A089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1" i="1" l="1"/>
  <c r="U11" i="1" s="1"/>
  <c r="V11" i="1" s="1"/>
  <c r="T10" i="1"/>
  <c r="W10" i="1" s="1"/>
  <c r="W11" i="1" l="1"/>
  <c r="U10" i="1"/>
  <c r="V10" i="1" s="1"/>
  <c r="W12" i="1" l="1"/>
  <c r="E6" i="1" s="1"/>
</calcChain>
</file>

<file path=xl/sharedStrings.xml><?xml version="1.0" encoding="utf-8"?>
<sst xmlns="http://schemas.openxmlformats.org/spreadsheetml/2006/main" count="62" uniqueCount="57">
  <si>
    <t xml:space="preserve">рублей </t>
  </si>
  <si>
    <t>№ п/п</t>
  </si>
  <si>
    <t>Название</t>
  </si>
  <si>
    <t>Язык</t>
  </si>
  <si>
    <t xml:space="preserve">Кол-во стр. в книге </t>
  </si>
  <si>
    <t>Способ скрепления</t>
  </si>
  <si>
    <t>Красочность (блок+вкл.)</t>
  </si>
  <si>
    <t>Бумага (блок+вкл.)</t>
  </si>
  <si>
    <t>Бумага обложки</t>
  </si>
  <si>
    <t>Коэфф-т вариации цен</t>
  </si>
  <si>
    <t xml:space="preserve">Стоимость, руб. </t>
  </si>
  <si>
    <t>Коэффициент вариации менее 33%, из этого следует, что совокупность значений, используемых в расчете при определении НМЦК,  считается однородной.</t>
  </si>
  <si>
    <r>
      <rPr>
        <b/>
        <sz val="20"/>
        <color indexed="8"/>
        <rFont val="Times New Roman"/>
        <family val="1"/>
        <charset val="204"/>
      </rPr>
      <t xml:space="preserve">Адрес доставки: </t>
    </r>
    <r>
      <rPr>
        <u/>
        <sz val="20"/>
        <color indexed="8"/>
        <rFont val="Times New Roman"/>
        <family val="1"/>
        <charset val="204"/>
      </rPr>
      <t>Республика Татарстан, г. Казань, ул. Декабристов, зд. 2, 1 этаж, склад . Доставка с разгрузочными работами.</t>
    </r>
  </si>
  <si>
    <r>
      <t>Обоснование начальной (максимальной) цены контракта</t>
    </r>
    <r>
      <rPr>
        <sz val="16"/>
        <color indexed="8"/>
        <rFont val="Times New Roman"/>
        <family val="1"/>
        <charset val="204"/>
      </rPr>
      <t>:</t>
    </r>
    <r>
      <rPr>
        <b/>
        <sz val="16"/>
        <color indexed="8"/>
        <rFont val="Times New Roman"/>
        <family val="1"/>
        <charset val="204"/>
      </rPr>
      <t xml:space="preserve"> </t>
    </r>
    <r>
      <rPr>
        <sz val="16"/>
        <color indexed="8"/>
        <rFont val="Times New Roman"/>
        <family val="1"/>
        <charset val="204"/>
      </rPr>
      <t>Используемый метод определения НМЦК с обоснованием: метод сопоставимых рыночных цен (анализа рынка). Расчет начальной (максимальной) цены произведен на основании коммерческих предложений:</t>
    </r>
  </si>
  <si>
    <t xml:space="preserve">Начальная (максимальная) цена контракта: </t>
  </si>
  <si>
    <r>
      <t>Заказчик</t>
    </r>
    <r>
      <rPr>
        <sz val="16"/>
        <color indexed="8"/>
        <rFont val="Times New Roman"/>
        <family val="1"/>
        <charset val="204"/>
      </rPr>
      <t>: Общество с ограниченной ответственностью «Татарское книжное издательство»</t>
    </r>
  </si>
  <si>
    <r>
      <t>Наименование объекта закупки:</t>
    </r>
    <r>
      <rPr>
        <sz val="16"/>
        <color indexed="8"/>
        <rFont val="Times New Roman"/>
        <family val="1"/>
        <charset val="204"/>
      </rPr>
      <t xml:space="preserve"> Выполнение полиграфических работ по изготовлению и поставке книжной продукции для Общества с ограниченной ответственностью  «Татарское книжное издательство»</t>
    </r>
  </si>
  <si>
    <t xml:space="preserve">Часть 3.Обоснование начальной (максимальной) цены договора </t>
  </si>
  <si>
    <r>
      <t>Контактное лицо: Токранова Лариса Ивановна</t>
    </r>
    <r>
      <rPr>
        <sz val="16"/>
        <color indexed="8"/>
        <rFont val="Times New Roman"/>
        <family val="1"/>
        <charset val="204"/>
      </rPr>
      <t>, тел.8 843 519 45 36, е-mail: larisa_tki@mail.ru.</t>
    </r>
  </si>
  <si>
    <t xml:space="preserve">1-ая Стоимость., руб. </t>
  </si>
  <si>
    <t xml:space="preserve">2-ая Стоимость., руб. </t>
  </si>
  <si>
    <t xml:space="preserve">3-ая Стоимость., руб. </t>
  </si>
  <si>
    <t xml:space="preserve">Средняя Стоимость., руб. </t>
  </si>
  <si>
    <t>Автор</t>
  </si>
  <si>
    <t>Переплет (пленка, уф-лак, тиснение)</t>
  </si>
  <si>
    <t>шитье нитками</t>
  </si>
  <si>
    <t>4+0</t>
  </si>
  <si>
    <t>офсетная 80 гр/м2</t>
  </si>
  <si>
    <t>Красочность (обложка)</t>
  </si>
  <si>
    <t>тат</t>
  </si>
  <si>
    <t>1+1</t>
  </si>
  <si>
    <t>офсетная 120 гр/м2; чистый</t>
  </si>
  <si>
    <t>84*108 1/32 (128*200 мм в готовом виде)</t>
  </si>
  <si>
    <t>Тираж в экз.</t>
  </si>
  <si>
    <t>Формат готовый</t>
  </si>
  <si>
    <t>Форзац (бумага/ красочность)</t>
  </si>
  <si>
    <t>Картон, тип, толщина</t>
  </si>
  <si>
    <t>Срок выполнения работ - 21 календарных дней  со дня подписания контракта</t>
  </si>
  <si>
    <t>Дата подготовки обоснования НМЦК: 09.10.2026</t>
  </si>
  <si>
    <t>1</t>
  </si>
  <si>
    <t>М.А. Гилязов</t>
  </si>
  <si>
    <t>Живы ли вы?</t>
  </si>
  <si>
    <t>рус</t>
  </si>
  <si>
    <t>376</t>
  </si>
  <si>
    <t>1000</t>
  </si>
  <si>
    <t>7бц с матовой припрессовкой пленкой</t>
  </si>
  <si>
    <t>офсетная 65 гр/м2</t>
  </si>
  <si>
    <t>мелованная матовая 115 гр/м2</t>
  </si>
  <si>
    <t>2</t>
  </si>
  <si>
    <t>А.М. Кольцов</t>
  </si>
  <si>
    <t>Птицы родного края</t>
  </si>
  <si>
    <t>144</t>
  </si>
  <si>
    <t>70*100 1/16 (168*240 мм в гот виде)</t>
  </si>
  <si>
    <t>7бц с глянцевой припрессовкой  пленкой</t>
  </si>
  <si>
    <t>4+4</t>
  </si>
  <si>
    <t>офсетная 120 гр/м2; 4+0 (2 разных )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</si>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</sst>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indexed="8"/>
      <name val="Calibri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8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20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u/>
      <sz val="2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5">
    <xf numFmtId="0" fontId="0" fillId="0" borderId="0" applyNumberFormat="0" applyFill="0" applyBorder="0" applyProtection="0"/>
    <xf numFmtId="0" fontId="3" fillId="0" borderId="4"/>
    <xf numFmtId="0" fontId="2" fillId="0" borderId="4"/>
    <xf numFmtId="0" fontId="1" fillId="0" borderId="4"/>
    <xf numFmtId="0" fontId="21" fillId="0" borderId="4"/>
  </cellStyleXfs>
  <cellXfs count="59">
    <xf numFmtId="0" fontId="0" fillId="0" borderId="0" xfId="0" applyFont="1" applyAlignment="1"/>
    <xf numFmtId="0" fontId="0" fillId="0" borderId="0" xfId="0" applyNumberFormat="1" applyFont="1" applyAlignment="1"/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/>
    <xf numFmtId="49" fontId="4" fillId="2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0" fontId="10" fillId="2" borderId="7" xfId="0" applyFont="1" applyFill="1" applyBorder="1" applyAlignment="1"/>
    <xf numFmtId="0" fontId="10" fillId="2" borderId="7" xfId="0" applyFont="1" applyFill="1" applyBorder="1" applyAlignment="1">
      <alignment horizontal="center"/>
    </xf>
    <xf numFmtId="0" fontId="11" fillId="2" borderId="7" xfId="0" applyFont="1" applyFill="1" applyBorder="1" applyAlignment="1"/>
    <xf numFmtId="0" fontId="0" fillId="2" borderId="1" xfId="0" applyFont="1" applyFill="1" applyBorder="1" applyAlignment="1"/>
    <xf numFmtId="0" fontId="0" fillId="2" borderId="1" xfId="0" applyFont="1" applyFill="1" applyBorder="1" applyAlignment="1">
      <alignment vertical="top" wrapText="1"/>
    </xf>
    <xf numFmtId="49" fontId="10" fillId="2" borderId="1" xfId="0" applyNumberFormat="1" applyFont="1" applyFill="1" applyBorder="1" applyAlignment="1">
      <alignment vertical="center"/>
    </xf>
    <xf numFmtId="0" fontId="15" fillId="2" borderId="1" xfId="0" applyFont="1" applyFill="1" applyBorder="1" applyAlignment="1"/>
    <xf numFmtId="0" fontId="15" fillId="2" borderId="1" xfId="0" applyFont="1" applyFill="1" applyBorder="1" applyAlignment="1">
      <alignment horizontal="center"/>
    </xf>
    <xf numFmtId="0" fontId="16" fillId="2" borderId="1" xfId="0" applyFont="1" applyFill="1" applyBorder="1" applyAlignment="1"/>
    <xf numFmtId="0" fontId="10" fillId="2" borderId="1" xfId="0" applyFont="1" applyFill="1" applyBorder="1" applyAlignment="1"/>
    <xf numFmtId="0" fontId="4" fillId="2" borderId="6" xfId="0" applyFont="1" applyFill="1" applyBorder="1" applyAlignment="1">
      <alignment horizontal="center" vertical="center"/>
    </xf>
    <xf numFmtId="0" fontId="6" fillId="0" borderId="0" xfId="0" applyNumberFormat="1" applyFont="1" applyAlignment="1"/>
    <xf numFmtId="0" fontId="4" fillId="2" borderId="1" xfId="0" applyFont="1" applyFill="1" applyBorder="1" applyAlignment="1">
      <alignment horizontal="center" vertical="center"/>
    </xf>
    <xf numFmtId="0" fontId="0" fillId="0" borderId="4" xfId="0" applyNumberFormat="1" applyFont="1" applyBorder="1" applyAlignment="1"/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/>
    <xf numFmtId="0" fontId="8" fillId="2" borderId="6" xfId="0" applyFont="1" applyFill="1" applyBorder="1" applyAlignment="1"/>
    <xf numFmtId="0" fontId="4" fillId="2" borderId="1" xfId="0" applyFont="1" applyFill="1" applyBorder="1" applyAlignment="1">
      <alignment horizontal="center" vertical="center"/>
    </xf>
    <xf numFmtId="4" fontId="7" fillId="2" borderId="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2" borderId="6" xfId="0" applyFont="1" applyFill="1" applyBorder="1" applyAlignment="1"/>
    <xf numFmtId="4" fontId="7" fillId="2" borderId="4" xfId="0" applyNumberFormat="1" applyFont="1" applyFill="1" applyBorder="1" applyAlignment="1">
      <alignment vertical="center"/>
    </xf>
    <xf numFmtId="4" fontId="7" fillId="2" borderId="10" xfId="0" applyNumberFormat="1" applyFont="1" applyFill="1" applyBorder="1" applyAlignment="1">
      <alignment vertical="center"/>
    </xf>
    <xf numFmtId="4" fontId="0" fillId="2" borderId="1" xfId="0" applyNumberFormat="1" applyFont="1" applyFill="1" applyBorder="1" applyAlignment="1">
      <alignment horizontal="center"/>
    </xf>
    <xf numFmtId="49" fontId="9" fillId="2" borderId="2" xfId="0" applyNumberFormat="1" applyFont="1" applyFill="1" applyBorder="1" applyAlignment="1"/>
    <xf numFmtId="0" fontId="10" fillId="2" borderId="2" xfId="0" applyFont="1" applyFill="1" applyBorder="1" applyAlignment="1"/>
    <xf numFmtId="4" fontId="19" fillId="3" borderId="11" xfId="0" applyNumberFormat="1" applyFon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/>
    <xf numFmtId="4" fontId="8" fillId="2" borderId="1" xfId="0" applyNumberFormat="1" applyFont="1" applyFill="1" applyBorder="1" applyAlignment="1"/>
    <xf numFmtId="0" fontId="4" fillId="2" borderId="1" xfId="0" applyFont="1" applyFill="1" applyBorder="1" applyAlignment="1">
      <alignment horizontal="center" vertical="center"/>
    </xf>
    <xf numFmtId="49" fontId="12" fillId="2" borderId="13" xfId="0" applyNumberFormat="1" applyFont="1" applyFill="1" applyBorder="1" applyAlignment="1">
      <alignment horizontal="center" vertical="center" wrapText="1"/>
    </xf>
    <xf numFmtId="49" fontId="12" fillId="2" borderId="14" xfId="0" applyNumberFormat="1" applyFont="1" applyFill="1" applyBorder="1" applyAlignment="1">
      <alignment horizontal="center" vertical="center" wrapText="1"/>
    </xf>
    <xf numFmtId="49" fontId="12" fillId="2" borderId="15" xfId="0" applyNumberFormat="1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49" fontId="12" fillId="2" borderId="16" xfId="0" applyNumberFormat="1" applyFont="1" applyFill="1" applyBorder="1" applyAlignment="1">
      <alignment horizontal="center" vertical="center" wrapText="1"/>
    </xf>
    <xf numFmtId="4" fontId="5" fillId="2" borderId="17" xfId="0" applyNumberFormat="1" applyFont="1" applyFill="1" applyBorder="1" applyAlignment="1">
      <alignment horizontal="center" vertical="center"/>
    </xf>
    <xf numFmtId="49" fontId="12" fillId="2" borderId="8" xfId="0" applyNumberFormat="1" applyFont="1" applyFill="1" applyBorder="1" applyAlignment="1">
      <alignment horizontal="center" vertical="center" wrapText="1"/>
    </xf>
    <xf numFmtId="4" fontId="11" fillId="2" borderId="8" xfId="0" applyNumberFormat="1" applyFont="1" applyFill="1" applyBorder="1" applyAlignment="1">
      <alignment horizontal="center" vertical="center" wrapText="1"/>
    </xf>
    <xf numFmtId="49" fontId="11" fillId="2" borderId="8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left" vertical="center"/>
    </xf>
    <xf numFmtId="0" fontId="13" fillId="2" borderId="11" xfId="0" applyFont="1" applyFill="1" applyBorder="1" applyAlignment="1">
      <alignment horizontal="left" vertical="center"/>
    </xf>
    <xf numFmtId="0" fontId="13" fillId="2" borderId="10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14" fillId="2" borderId="12" xfId="0" applyFont="1" applyFill="1" applyBorder="1" applyAlignment="1">
      <alignment horizontal="left" vertical="center"/>
    </xf>
    <xf numFmtId="0" fontId="14" fillId="2" borderId="5" xfId="0" applyFont="1" applyFill="1" applyBorder="1" applyAlignment="1">
      <alignment horizontal="left" vertical="center"/>
    </xf>
    <xf numFmtId="4" fontId="4" fillId="2" borderId="4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/>
    </xf>
  </cellXfs>
  <cellStyles count="5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4" xr:uid="{2E894336-158E-40B7-A0AB-00E04E8AD589}"/>
    <cellStyle name="Обычный 5" xfId="3" xr:uid="{3176308A-4E47-48C5-AE67-115234A05325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48006</xdr:colOff>
      <xdr:row>8</xdr:row>
      <xdr:rowOff>96187</xdr:rowOff>
    </xdr:from>
    <xdr:to>
      <xdr:col>20</xdr:col>
      <xdr:colOff>1332222</xdr:colOff>
      <xdr:row>8</xdr:row>
      <xdr:rowOff>346275</xdr:rowOff>
    </xdr:to>
    <xdr:pic>
      <xdr:nvPicPr>
        <xdr:cNvPr id="2" name="image.png" descr="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1407" t="36381" r="60542" b="46742"/>
        <a:stretch>
          <a:fillRect/>
        </a:stretch>
      </xdr:blipFill>
      <xdr:spPr>
        <a:xfrm>
          <a:off x="22631474" y="2293082"/>
          <a:ext cx="1284216" cy="25008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21"/>
  <sheetViews>
    <sheetView showGridLines="0" tabSelected="1" zoomScale="80" zoomScaleNormal="80" workbookViewId="0">
      <selection activeCell="J6" sqref="J6"/>
    </sheetView>
  </sheetViews>
  <sheetFormatPr defaultColWidth="8.85546875" defaultRowHeight="15" customHeight="1"/>
  <cols>
    <col min="1" max="1" width="4.42578125" style="1" bestFit="1" customWidth="1"/>
    <col min="2" max="2" width="19.28515625" style="1" customWidth="1"/>
    <col min="3" max="3" width="22.5703125" style="1" customWidth="1"/>
    <col min="4" max="4" width="7.85546875" style="1" customWidth="1"/>
    <col min="5" max="5" width="11.7109375" style="1" customWidth="1"/>
    <col min="6" max="6" width="10.85546875" style="1" customWidth="1"/>
    <col min="7" max="7" width="16.28515625" style="1" customWidth="1"/>
    <col min="8" max="8" width="15.42578125" style="1" customWidth="1"/>
    <col min="9" max="9" width="14.28515625" style="1" customWidth="1"/>
    <col min="10" max="10" width="15.85546875" style="1" customWidth="1"/>
    <col min="11" max="11" width="13.85546875" style="1" customWidth="1"/>
    <col min="12" max="12" width="13.85546875" style="1" bestFit="1" customWidth="1"/>
    <col min="13" max="13" width="14.42578125" style="1" customWidth="1"/>
    <col min="14" max="14" width="12.7109375" style="1" customWidth="1"/>
    <col min="15" max="15" width="11.42578125" style="1" customWidth="1"/>
    <col min="16" max="16" width="10.42578125" style="1" customWidth="1"/>
    <col min="17" max="20" width="13.28515625" style="1" bestFit="1" customWidth="1"/>
    <col min="21" max="21" width="22.5703125" style="1" customWidth="1"/>
    <col min="22" max="22" width="10.5703125" style="1" bestFit="1" customWidth="1"/>
    <col min="23" max="23" width="17.85546875" style="1" bestFit="1" customWidth="1"/>
    <col min="24" max="24" width="26.140625" style="1" customWidth="1"/>
    <col min="25" max="16384" width="8.85546875" style="1"/>
  </cols>
  <sheetData>
    <row r="1" spans="1:56" ht="21" customHeight="1">
      <c r="A1" s="48" t="s">
        <v>17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3"/>
      <c r="T1" s="3"/>
      <c r="U1" s="3"/>
      <c r="V1" s="3"/>
      <c r="W1" s="3"/>
    </row>
    <row r="2" spans="1:56" ht="21" customHeight="1">
      <c r="A2" s="2"/>
      <c r="B2" s="2"/>
      <c r="C2" s="2"/>
      <c r="D2" s="2"/>
      <c r="E2" s="2"/>
      <c r="F2" s="2"/>
      <c r="G2" s="2"/>
      <c r="H2" s="20"/>
      <c r="I2" s="2"/>
      <c r="J2" s="2"/>
      <c r="K2" s="2"/>
      <c r="L2" s="2"/>
      <c r="M2" s="47"/>
      <c r="N2" s="2"/>
      <c r="O2" s="2"/>
      <c r="P2" s="25"/>
      <c r="Q2" s="37"/>
      <c r="R2" s="2"/>
      <c r="S2" s="3"/>
      <c r="T2" s="3"/>
      <c r="U2" s="3"/>
      <c r="V2" s="3"/>
      <c r="W2" s="3"/>
    </row>
    <row r="3" spans="1:56" ht="21" customHeight="1">
      <c r="A3" s="4" t="s">
        <v>15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47"/>
      <c r="N3" s="27"/>
      <c r="O3" s="27"/>
      <c r="P3" s="27"/>
      <c r="Q3" s="37"/>
      <c r="R3" s="27"/>
      <c r="S3" s="3"/>
      <c r="T3" s="3"/>
      <c r="U3" s="3"/>
      <c r="V3" s="3"/>
      <c r="W3" s="3"/>
    </row>
    <row r="4" spans="1:56" ht="21" customHeight="1">
      <c r="A4" s="4" t="s">
        <v>16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47"/>
      <c r="N4" s="27"/>
      <c r="O4" s="27"/>
      <c r="P4" s="27"/>
      <c r="Q4" s="37"/>
      <c r="R4" s="27"/>
      <c r="S4" s="3"/>
      <c r="T4" s="3"/>
      <c r="U4" s="3"/>
      <c r="V4" s="3"/>
      <c r="W4" s="3"/>
    </row>
    <row r="5" spans="1:56" ht="21" customHeight="1">
      <c r="A5" s="4" t="s">
        <v>18</v>
      </c>
      <c r="B5" s="27"/>
      <c r="C5" s="27"/>
      <c r="D5" s="27"/>
      <c r="E5" s="5"/>
      <c r="F5" s="5"/>
      <c r="G5" s="27"/>
      <c r="H5" s="27"/>
      <c r="I5" s="27"/>
      <c r="J5" s="27"/>
      <c r="K5" s="27"/>
      <c r="L5" s="27"/>
      <c r="M5" s="47"/>
      <c r="N5" s="27"/>
      <c r="O5" s="27"/>
      <c r="P5" s="27"/>
      <c r="Q5" s="37"/>
      <c r="R5" s="27"/>
      <c r="S5" s="3"/>
      <c r="T5" s="3"/>
      <c r="U5" s="3"/>
      <c r="V5" s="3"/>
      <c r="W5" s="3"/>
    </row>
    <row r="6" spans="1:56" ht="21" customHeight="1">
      <c r="A6" s="4" t="s">
        <v>14</v>
      </c>
      <c r="B6" s="27"/>
      <c r="C6" s="27"/>
      <c r="D6" s="6"/>
      <c r="E6" s="56">
        <f>W12</f>
        <v>405670</v>
      </c>
      <c r="F6" s="56"/>
      <c r="G6" s="7" t="s">
        <v>0</v>
      </c>
      <c r="H6" s="7"/>
      <c r="I6" s="27"/>
      <c r="J6" s="27"/>
      <c r="K6" s="27"/>
      <c r="L6" s="27"/>
      <c r="M6" s="47"/>
      <c r="N6" s="27"/>
      <c r="O6" s="27"/>
      <c r="P6" s="27"/>
      <c r="Q6" s="37"/>
      <c r="R6" s="27"/>
      <c r="S6" s="3"/>
      <c r="T6" s="3"/>
      <c r="U6" s="3"/>
      <c r="V6" s="3"/>
      <c r="W6" s="3"/>
    </row>
    <row r="7" spans="1:56" s="19" customFormat="1" ht="21" customHeight="1">
      <c r="A7" s="4" t="s">
        <v>13</v>
      </c>
      <c r="B7" s="27"/>
      <c r="C7" s="27"/>
      <c r="D7" s="27"/>
      <c r="E7" s="18"/>
      <c r="F7" s="18"/>
      <c r="G7" s="27"/>
      <c r="H7" s="27"/>
      <c r="I7" s="27"/>
      <c r="J7" s="27"/>
      <c r="K7" s="27"/>
      <c r="L7" s="27"/>
      <c r="M7" s="47"/>
      <c r="N7" s="27"/>
      <c r="O7" s="27"/>
      <c r="P7" s="27"/>
      <c r="Q7" s="37"/>
      <c r="R7" s="27"/>
      <c r="S7" s="3"/>
      <c r="T7" s="3"/>
      <c r="U7" s="3"/>
      <c r="V7" s="3"/>
      <c r="W7" s="3"/>
    </row>
    <row r="8" spans="1:56" ht="28.5" customHeight="1">
      <c r="A8" s="32"/>
      <c r="B8" s="33"/>
      <c r="C8" s="8"/>
      <c r="D8" s="9"/>
      <c r="E8" s="9"/>
      <c r="F8" s="9"/>
      <c r="G8" s="9"/>
      <c r="H8" s="9"/>
      <c r="I8" s="9"/>
      <c r="J8" s="9"/>
      <c r="K8" s="8"/>
      <c r="L8" s="8"/>
      <c r="M8" s="8"/>
      <c r="N8" s="8"/>
      <c r="O8" s="8"/>
      <c r="P8" s="8"/>
      <c r="Q8" s="8"/>
      <c r="R8" s="8"/>
      <c r="S8" s="10"/>
      <c r="T8" s="10"/>
      <c r="U8" s="10"/>
      <c r="V8" s="10"/>
      <c r="W8" s="10"/>
    </row>
    <row r="9" spans="1:56" ht="60" customHeight="1">
      <c r="A9" s="40" t="s">
        <v>1</v>
      </c>
      <c r="B9" s="40" t="s">
        <v>23</v>
      </c>
      <c r="C9" s="38" t="s">
        <v>2</v>
      </c>
      <c r="D9" s="39" t="s">
        <v>3</v>
      </c>
      <c r="E9" s="39" t="s">
        <v>4</v>
      </c>
      <c r="F9" s="39" t="s">
        <v>33</v>
      </c>
      <c r="G9" s="39" t="s">
        <v>34</v>
      </c>
      <c r="H9" s="39" t="s">
        <v>5</v>
      </c>
      <c r="I9" s="39" t="s">
        <v>24</v>
      </c>
      <c r="J9" s="39" t="s">
        <v>6</v>
      </c>
      <c r="K9" s="39" t="s">
        <v>7</v>
      </c>
      <c r="L9" s="39" t="s">
        <v>28</v>
      </c>
      <c r="M9" s="39" t="s">
        <v>8</v>
      </c>
      <c r="N9" s="39" t="s">
        <v>35</v>
      </c>
      <c r="O9" s="39" t="s">
        <v>36</v>
      </c>
      <c r="P9" s="39"/>
      <c r="Q9" s="39" t="s">
        <v>19</v>
      </c>
      <c r="R9" s="39" t="s">
        <v>20</v>
      </c>
      <c r="S9" s="39" t="s">
        <v>21</v>
      </c>
      <c r="T9" s="39" t="s">
        <v>22</v>
      </c>
      <c r="U9" s="41"/>
      <c r="V9" s="39" t="s">
        <v>9</v>
      </c>
      <c r="W9" s="42" t="s">
        <v>10</v>
      </c>
    </row>
    <row r="10" spans="1:56" ht="45">
      <c r="A10" s="44" t="s">
        <v>39</v>
      </c>
      <c r="B10" s="46" t="s">
        <v>40</v>
      </c>
      <c r="C10" s="46" t="s">
        <v>41</v>
      </c>
      <c r="D10" s="46" t="s">
        <v>42</v>
      </c>
      <c r="E10" s="46" t="s">
        <v>43</v>
      </c>
      <c r="F10" s="46" t="s">
        <v>44</v>
      </c>
      <c r="G10" s="46" t="s">
        <v>32</v>
      </c>
      <c r="H10" s="46" t="s">
        <v>25</v>
      </c>
      <c r="I10" s="46" t="s">
        <v>45</v>
      </c>
      <c r="J10" s="46" t="s">
        <v>30</v>
      </c>
      <c r="K10" s="46" t="s">
        <v>46</v>
      </c>
      <c r="L10" s="46" t="s">
        <v>26</v>
      </c>
      <c r="M10" s="46" t="s">
        <v>47</v>
      </c>
      <c r="N10" s="46" t="s">
        <v>31</v>
      </c>
      <c r="O10" s="46" t="s">
        <v>48</v>
      </c>
      <c r="P10" s="46"/>
      <c r="Q10" s="45">
        <v>176</v>
      </c>
      <c r="R10" s="45">
        <v>178</v>
      </c>
      <c r="S10" s="45">
        <v>180</v>
      </c>
      <c r="T10" s="45">
        <f t="shared" ref="T10" si="0">ROUND(AVERAGE(Q10:S10),2)</f>
        <v>178</v>
      </c>
      <c r="U10" s="45">
        <f t="shared" ref="U10" si="1">SQRT(((Q10-T10)*(Q10-T10)+(R10-T10)*(R10-T10)+(S10-T10)*(S10-T10))/2)</f>
        <v>2</v>
      </c>
      <c r="V10" s="45">
        <f t="shared" ref="V10" si="2">(U10/T10)*100</f>
        <v>1.1235955056179776</v>
      </c>
      <c r="W10" s="45">
        <f>T10*F10</f>
        <v>178000</v>
      </c>
    </row>
    <row r="11" spans="1:56" ht="60">
      <c r="A11" s="44" t="s">
        <v>48</v>
      </c>
      <c r="B11" s="46" t="s">
        <v>49</v>
      </c>
      <c r="C11" s="46" t="s">
        <v>50</v>
      </c>
      <c r="D11" s="46" t="s">
        <v>29</v>
      </c>
      <c r="E11" s="46" t="s">
        <v>51</v>
      </c>
      <c r="F11" s="46" t="s">
        <v>44</v>
      </c>
      <c r="G11" s="46" t="s">
        <v>52</v>
      </c>
      <c r="H11" s="46" t="s">
        <v>25</v>
      </c>
      <c r="I11" s="46" t="s">
        <v>53</v>
      </c>
      <c r="J11" s="46" t="s">
        <v>54</v>
      </c>
      <c r="K11" s="46" t="s">
        <v>27</v>
      </c>
      <c r="L11" s="46" t="s">
        <v>54</v>
      </c>
      <c r="M11" s="46" t="s">
        <v>47</v>
      </c>
      <c r="N11" s="46" t="s">
        <v>55</v>
      </c>
      <c r="O11" s="46" t="s">
        <v>56</v>
      </c>
      <c r="P11" s="46"/>
      <c r="Q11" s="45">
        <v>225</v>
      </c>
      <c r="R11" s="45">
        <v>228</v>
      </c>
      <c r="S11" s="45">
        <v>230</v>
      </c>
      <c r="T11" s="45">
        <f t="shared" ref="T11" si="3">ROUND(AVERAGE(Q11:S11),2)</f>
        <v>227.67</v>
      </c>
      <c r="U11" s="45">
        <f t="shared" ref="U11" si="4">SQRT(((Q11-T11)*(Q11-T11)+(R11-T11)*(R11-T11)+(S11-T11)*(S11-T11))/2)</f>
        <v>2.5166147897522975</v>
      </c>
      <c r="V11" s="45">
        <f t="shared" ref="V11" si="5">(U11/T11)*100</f>
        <v>1.1053783062117528</v>
      </c>
      <c r="W11" s="45">
        <f t="shared" ref="W11" si="6">T11*F11</f>
        <v>227670</v>
      </c>
    </row>
    <row r="12" spans="1:56" s="21" customFormat="1" ht="18" customHeight="1">
      <c r="A12" s="50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2"/>
      <c r="O12" s="28"/>
      <c r="P12" s="34"/>
      <c r="Q12" s="34"/>
      <c r="R12" s="34"/>
      <c r="S12" s="34"/>
      <c r="T12" s="26"/>
      <c r="U12" s="29"/>
      <c r="V12" s="30"/>
      <c r="W12" s="43">
        <f>SUM(W10:W11)</f>
        <v>405670</v>
      </c>
    </row>
    <row r="13" spans="1:56" ht="25.5" customHeight="1">
      <c r="A13" s="53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5"/>
      <c r="P13" s="35"/>
      <c r="Q13" s="35"/>
      <c r="R13" s="22"/>
      <c r="S13" s="23"/>
      <c r="T13" s="24"/>
      <c r="U13" s="24"/>
      <c r="V13" s="23"/>
      <c r="W13" s="36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</row>
    <row r="14" spans="1:56" ht="26.25" customHeight="1">
      <c r="A14" s="13" t="s">
        <v>11</v>
      </c>
      <c r="B14" s="14"/>
      <c r="C14" s="14"/>
      <c r="D14" s="15"/>
      <c r="E14" s="15"/>
      <c r="F14" s="15"/>
      <c r="G14" s="15"/>
      <c r="H14" s="15"/>
      <c r="I14" s="15"/>
      <c r="J14" s="15"/>
      <c r="K14" s="14"/>
      <c r="L14" s="14"/>
      <c r="M14" s="14"/>
      <c r="N14" s="14"/>
      <c r="O14" s="14"/>
      <c r="P14" s="11"/>
      <c r="Q14" s="11"/>
      <c r="R14" s="22"/>
      <c r="S14" s="23"/>
      <c r="T14" s="23"/>
      <c r="U14" s="23"/>
      <c r="V14" s="23"/>
      <c r="W14" s="23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26.25" customHeight="1">
      <c r="A15" s="13" t="s">
        <v>38</v>
      </c>
      <c r="B15" s="14"/>
      <c r="C15" s="14"/>
      <c r="D15" s="15"/>
      <c r="E15" s="15"/>
      <c r="F15" s="15"/>
      <c r="G15" s="15"/>
      <c r="H15" s="15"/>
      <c r="I15" s="15"/>
      <c r="J15" s="15"/>
      <c r="K15" s="14"/>
      <c r="L15" s="14"/>
      <c r="M15" s="14"/>
      <c r="N15" s="14"/>
      <c r="O15" s="14"/>
      <c r="P15" s="11"/>
      <c r="Q15" s="11"/>
      <c r="R15" s="12"/>
      <c r="S15" s="11"/>
      <c r="T15" s="11"/>
      <c r="U15" s="11"/>
      <c r="V15" s="11"/>
      <c r="W15" s="1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8.1" customHeight="1">
      <c r="A16" s="16"/>
      <c r="B16" s="14"/>
      <c r="C16" s="14"/>
      <c r="D16" s="15"/>
      <c r="E16" s="15"/>
      <c r="F16" s="15"/>
      <c r="G16" s="15"/>
      <c r="H16" s="15"/>
      <c r="I16" s="15"/>
      <c r="J16" s="15"/>
      <c r="K16" s="14"/>
      <c r="L16" s="14"/>
      <c r="M16" s="14"/>
      <c r="N16" s="14"/>
      <c r="O16" s="14"/>
      <c r="P16" s="11"/>
      <c r="Q16" s="11"/>
      <c r="R16" s="12"/>
      <c r="S16" s="11"/>
      <c r="T16" s="11"/>
      <c r="U16" s="11"/>
      <c r="V16" s="11"/>
      <c r="W16" s="11"/>
    </row>
    <row r="17" spans="1:23" ht="26.25" customHeight="1">
      <c r="A17" s="57" t="s">
        <v>12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14"/>
      <c r="P17" s="11"/>
      <c r="Q17" s="11"/>
      <c r="R17" s="12"/>
      <c r="S17" s="11"/>
      <c r="T17" s="11"/>
      <c r="U17" s="11"/>
      <c r="V17" s="11"/>
      <c r="W17" s="11"/>
    </row>
    <row r="18" spans="1:23" ht="25.5" customHeight="1">
      <c r="A18" s="57" t="s">
        <v>37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12"/>
      <c r="Q18" s="12"/>
      <c r="R18" s="12"/>
      <c r="S18" s="11"/>
      <c r="T18" s="11"/>
      <c r="U18" s="11"/>
      <c r="V18" s="11"/>
      <c r="W18" s="11"/>
    </row>
    <row r="19" spans="1:23" ht="26.25" customHeight="1">
      <c r="A19" s="17"/>
      <c r="B19" s="14"/>
      <c r="C19" s="14"/>
      <c r="D19" s="15"/>
      <c r="E19" s="15"/>
      <c r="F19" s="15"/>
      <c r="G19" s="15"/>
      <c r="H19" s="15"/>
      <c r="I19" s="15"/>
      <c r="J19" s="15"/>
      <c r="K19" s="14"/>
      <c r="L19" s="14"/>
      <c r="M19" s="14"/>
      <c r="N19" s="14"/>
      <c r="O19" s="14"/>
      <c r="P19" s="31"/>
      <c r="Q19" s="31"/>
      <c r="R19" s="11"/>
      <c r="S19" s="11"/>
      <c r="T19" s="11"/>
      <c r="U19" s="11"/>
      <c r="V19" s="11"/>
      <c r="W19" s="11"/>
    </row>
    <row r="20" spans="1:23" ht="8.1" customHeight="1">
      <c r="A20" s="17"/>
      <c r="B20" s="14"/>
      <c r="C20" s="14"/>
      <c r="D20" s="15"/>
      <c r="E20" s="15"/>
      <c r="F20" s="15"/>
      <c r="G20" s="15"/>
      <c r="H20" s="15"/>
      <c r="I20" s="15"/>
      <c r="J20" s="15"/>
      <c r="K20" s="14"/>
      <c r="L20" s="14"/>
      <c r="M20" s="14"/>
      <c r="N20" s="14"/>
      <c r="O20" s="14"/>
      <c r="P20" s="12"/>
      <c r="Q20" s="12"/>
      <c r="R20" s="12"/>
      <c r="S20" s="11"/>
      <c r="T20" s="11"/>
      <c r="U20" s="11"/>
      <c r="V20" s="11"/>
      <c r="W20" s="11"/>
    </row>
    <row r="21" spans="1:23" ht="27.75" customHeight="1">
      <c r="A21" s="17"/>
      <c r="B21" s="14"/>
      <c r="C21" s="14"/>
      <c r="D21" s="15"/>
      <c r="E21" s="15"/>
      <c r="F21" s="15"/>
      <c r="G21" s="15"/>
      <c r="H21" s="15"/>
      <c r="I21" s="15"/>
      <c r="J21" s="15"/>
      <c r="K21" s="14"/>
      <c r="L21" s="14"/>
      <c r="M21" s="14"/>
      <c r="N21" s="14"/>
      <c r="O21" s="14"/>
      <c r="P21" s="12"/>
      <c r="Q21" s="12"/>
      <c r="R21" s="12"/>
      <c r="S21" s="11"/>
      <c r="T21" s="11"/>
      <c r="U21" s="11"/>
      <c r="V21" s="11"/>
      <c r="W21" s="11"/>
    </row>
  </sheetData>
  <mergeCells count="6">
    <mergeCell ref="A1:R1"/>
    <mergeCell ref="A12:N12"/>
    <mergeCell ref="A13:O13"/>
    <mergeCell ref="E6:F6"/>
    <mergeCell ref="A18:O18"/>
    <mergeCell ref="A17:N17"/>
  </mergeCells>
  <phoneticPr fontId="20" type="noConversion"/>
  <pageMargins left="0.23622000000000001" right="0.23622000000000001" top="0.748031" bottom="0.748031" header="0.31496099999999999" footer="0.31496099999999999"/>
  <pageSetup scale="33"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TKI</dc:creator>
  <cp:lastModifiedBy>User</cp:lastModifiedBy>
  <cp:lastPrinted>2024-05-31T10:48:37Z</cp:lastPrinted>
  <dcterms:created xsi:type="dcterms:W3CDTF">2022-09-05T09:48:49Z</dcterms:created>
  <dcterms:modified xsi:type="dcterms:W3CDTF">2026-10-12T12:34:48Z</dcterms:modified>
</cp:coreProperties>
</file>